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0180077-1D4F-44BF-BBAC-DF18841C33F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1213-11004 -ԸՆԴԱՄԵՆԸ ԾԱԽՍԵՐ" sheetId="3" r:id="rId1"/>
  </sheets>
  <definedNames>
    <definedName name="_xlnm._FilterDatabase" localSheetId="0" hidden="1">'1213-11004 -ԸՆԴԱՄԵՆԸ ԾԱԽՍԵՐ'!$A$7:$P$12</definedName>
    <definedName name="_xlnm.Print_Titles" localSheetId="0">'1213-11004 -ԸՆԴԱՄԵՆԸ ԾԱԽՍԵՐ'!$6:$8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I10" i="3"/>
  <c r="H11" i="3"/>
  <c r="I11" i="3"/>
  <c r="H12" i="3"/>
  <c r="I12" i="3"/>
  <c r="H13" i="3"/>
  <c r="I13" i="3"/>
  <c r="H15" i="3"/>
  <c r="I15" i="3"/>
  <c r="H17" i="3"/>
  <c r="I17" i="3"/>
  <c r="E18" i="3"/>
  <c r="E16" i="3" s="1"/>
  <c r="F18" i="3"/>
  <c r="G18" i="3"/>
  <c r="H18" i="3" s="1"/>
  <c r="K18" i="3"/>
  <c r="K16" i="3" s="1"/>
  <c r="K14" i="3" s="1"/>
  <c r="L18" i="3"/>
  <c r="H19" i="3"/>
  <c r="I19" i="3"/>
  <c r="H20" i="3"/>
  <c r="I20" i="3"/>
  <c r="H21" i="3"/>
  <c r="I21" i="3"/>
  <c r="H22" i="3"/>
  <c r="I22" i="3"/>
  <c r="H23" i="3"/>
  <c r="I23" i="3"/>
  <c r="E24" i="3"/>
  <c r="F24" i="3"/>
  <c r="G24" i="3"/>
  <c r="H24" i="3"/>
  <c r="I24" i="3"/>
  <c r="K24" i="3"/>
  <c r="L24" i="3"/>
  <c r="H25" i="3"/>
  <c r="I25" i="3"/>
  <c r="H26" i="3"/>
  <c r="I26" i="3"/>
  <c r="H27" i="3"/>
  <c r="I27" i="3"/>
  <c r="H28" i="3"/>
  <c r="I28" i="3"/>
  <c r="H29" i="3"/>
  <c r="I29" i="3"/>
  <c r="K30" i="3"/>
  <c r="L30" i="3"/>
  <c r="H31" i="3"/>
  <c r="I31" i="3"/>
  <c r="F32" i="3"/>
  <c r="F30" i="3" s="1"/>
  <c r="F16" i="3" s="1"/>
  <c r="F14" i="3" s="1"/>
  <c r="G32" i="3"/>
  <c r="G30" i="3" s="1"/>
  <c r="H32" i="3"/>
  <c r="I32" i="3"/>
  <c r="H33" i="3"/>
  <c r="I33" i="3"/>
  <c r="H34" i="3"/>
  <c r="I34" i="3"/>
  <c r="H35" i="3"/>
  <c r="I35" i="3"/>
  <c r="H36" i="3"/>
  <c r="I36" i="3"/>
  <c r="H37" i="3"/>
  <c r="I37" i="3"/>
  <c r="E38" i="3"/>
  <c r="I38" i="3" s="1"/>
  <c r="F38" i="3"/>
  <c r="G38" i="3"/>
  <c r="H38" i="3" s="1"/>
  <c r="K38" i="3"/>
  <c r="L38" i="3"/>
  <c r="H39" i="3"/>
  <c r="I39" i="3"/>
  <c r="H40" i="3"/>
  <c r="I40" i="3"/>
  <c r="H41" i="3"/>
  <c r="I41" i="3"/>
  <c r="H42" i="3"/>
  <c r="I42" i="3"/>
  <c r="H43" i="3"/>
  <c r="I43" i="3"/>
  <c r="H44" i="3"/>
  <c r="I44" i="3"/>
  <c r="F45" i="3"/>
  <c r="H45" i="3"/>
  <c r="I45" i="3"/>
  <c r="H46" i="3"/>
  <c r="I46" i="3"/>
  <c r="H47" i="3"/>
  <c r="I47" i="3"/>
  <c r="F48" i="3"/>
  <c r="G48" i="3"/>
  <c r="H48" i="3"/>
  <c r="I48" i="3"/>
  <c r="H49" i="3"/>
  <c r="I49" i="3"/>
  <c r="H50" i="3"/>
  <c r="I50" i="3"/>
  <c r="H51" i="3"/>
  <c r="I51" i="3"/>
  <c r="F52" i="3"/>
  <c r="G52" i="3"/>
  <c r="H52" i="3" s="1"/>
  <c r="K52" i="3"/>
  <c r="L52" i="3"/>
  <c r="L16" i="3" s="1"/>
  <c r="L14" i="3" s="1"/>
  <c r="H53" i="3"/>
  <c r="I53" i="3"/>
  <c r="H54" i="3"/>
  <c r="I54" i="3"/>
  <c r="H55" i="3"/>
  <c r="I55" i="3"/>
  <c r="E56" i="3"/>
  <c r="F56" i="3"/>
  <c r="G56" i="3"/>
  <c r="H56" i="3" s="1"/>
  <c r="I56" i="3"/>
  <c r="K56" i="3"/>
  <c r="L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E74" i="3"/>
  <c r="I74" i="3" s="1"/>
  <c r="F74" i="3"/>
  <c r="G74" i="3"/>
  <c r="H74" i="3"/>
  <c r="K74" i="3"/>
  <c r="L74" i="3"/>
  <c r="H75" i="3"/>
  <c r="I75" i="3"/>
  <c r="H76" i="3"/>
  <c r="I76" i="3"/>
  <c r="H77" i="3"/>
  <c r="I77" i="3"/>
  <c r="H78" i="3"/>
  <c r="I78" i="3"/>
  <c r="H79" i="3"/>
  <c r="I79" i="3"/>
  <c r="H80" i="3"/>
  <c r="I80" i="3"/>
  <c r="H81" i="3"/>
  <c r="I81" i="3"/>
  <c r="H82" i="3"/>
  <c r="I82" i="3"/>
  <c r="F83" i="3"/>
  <c r="G83" i="3"/>
  <c r="H83" i="3" s="1"/>
  <c r="K83" i="3"/>
  <c r="L83" i="3"/>
  <c r="H84" i="3"/>
  <c r="I84" i="3"/>
  <c r="H85" i="3"/>
  <c r="I85" i="3"/>
  <c r="H86" i="3"/>
  <c r="I86" i="3"/>
  <c r="H87" i="3"/>
  <c r="I87" i="3"/>
  <c r="H88" i="3"/>
  <c r="I88" i="3"/>
  <c r="E89" i="3"/>
  <c r="E83" i="3" s="1"/>
  <c r="I83" i="3" s="1"/>
  <c r="F89" i="3"/>
  <c r="G89" i="3"/>
  <c r="H89" i="3"/>
  <c r="I89" i="3"/>
  <c r="K89" i="3"/>
  <c r="L89" i="3"/>
  <c r="H90" i="3"/>
  <c r="I90" i="3"/>
  <c r="H30" i="3" l="1"/>
  <c r="G16" i="3"/>
  <c r="I30" i="3"/>
  <c r="E14" i="3"/>
  <c r="I18" i="3"/>
  <c r="I52" i="3"/>
  <c r="H16" i="3" l="1"/>
  <c r="G14" i="3"/>
  <c r="I16" i="3"/>
  <c r="I14" i="3" l="1"/>
  <c r="H14" i="3"/>
</calcChain>
</file>

<file path=xl/sharedStrings.xml><?xml version="1.0" encoding="utf-8"?>
<sst xmlns="http://schemas.openxmlformats.org/spreadsheetml/2006/main" count="165" uniqueCount="143">
  <si>
    <t xml:space="preserve">Ձև N  2 </t>
  </si>
  <si>
    <t>ՀՀ շուկայի վերահսկողության տեսչական մարմին</t>
  </si>
  <si>
    <t>Կառավարման  ապարատ</t>
  </si>
  <si>
    <t>Բաժին</t>
  </si>
  <si>
    <t>01</t>
  </si>
  <si>
    <t>խումբ</t>
  </si>
  <si>
    <t>դաս</t>
  </si>
  <si>
    <t xml:space="preserve"> /հազ. դրամ/</t>
  </si>
  <si>
    <t xml:space="preserve"> Ծրագրային դասիչը</t>
  </si>
  <si>
    <t>2022թ.</t>
  </si>
  <si>
    <t>2023թ.</t>
  </si>
  <si>
    <t>2024թ.</t>
  </si>
  <si>
    <t>2024թ</t>
  </si>
  <si>
    <t>2025թ.</t>
  </si>
  <si>
    <t>2026թ.</t>
  </si>
  <si>
    <t xml:space="preserve"> Ծրագիր</t>
  </si>
  <si>
    <t xml:space="preserve"> Միջոցառում</t>
  </si>
  <si>
    <t>կոդը</t>
  </si>
  <si>
    <t>Բյուջետային ծախսերի տնտ. դասակարգման հոդվածի անվանումը</t>
  </si>
  <si>
    <t>հաստատված բյուջե</t>
  </si>
  <si>
    <t>բյուջետային  հայտ</t>
  </si>
  <si>
    <r>
      <t xml:space="preserve">հայտի տարբերությունը </t>
    </r>
    <r>
      <rPr>
        <sz val="8"/>
        <rFont val="GHEA Grapalat"/>
        <family val="3"/>
      </rPr>
      <t>2023</t>
    </r>
    <r>
      <rPr>
        <sz val="8"/>
        <rFont val="GHEA Grapalat"/>
        <family val="3"/>
      </rPr>
      <t>թ. հաստատվածի նկատմամբ</t>
    </r>
  </si>
  <si>
    <r>
      <t xml:space="preserve">հայտի տարբերությունը </t>
    </r>
    <r>
      <rPr>
        <sz val="8"/>
        <rFont val="GHEA Grapalat"/>
        <family val="3"/>
      </rPr>
      <t>2022</t>
    </r>
    <r>
      <rPr>
        <sz val="8"/>
        <rFont val="GHEA Grapalat"/>
        <family val="3"/>
      </rPr>
      <t>թ. փաստացի կատարողականի նկատմամբ</t>
    </r>
  </si>
  <si>
    <t xml:space="preserve">Հիմնավորումներ 8-րդ սյունակում ներկայացված փոփոխությունների վերաբերյալ  </t>
  </si>
  <si>
    <t>Հաստիքային  միավորների  թիվը</t>
  </si>
  <si>
    <t>Ծառայողական  ավտոմեքենաների  քանակը</t>
  </si>
  <si>
    <t>ԸՆԴԱՄԵՆԸ  ԾԱԽՍԵՐ</t>
  </si>
  <si>
    <t>այդ  թվում՝</t>
  </si>
  <si>
    <t>ԸՆԹԱՑԻԿ  ԾԱԽՍԵՐ</t>
  </si>
  <si>
    <t>այդ  թվում`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</si>
  <si>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</t>
    </r>
  </si>
  <si>
    <t>Տարբերությունը պայմանավորված է քաղ․ծառայողների աշխատավարձի աճով</t>
  </si>
  <si>
    <t xml:space="preserve">  4111</t>
  </si>
  <si>
    <t xml:space="preserve"> -Աշխատողների աշխատավարձեր և հավելավճարներ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</si>
  <si>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</si>
  <si>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</si>
  <si>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</si>
  <si>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</si>
  <si>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4114</t>
  </si>
  <si>
    <t xml:space="preserve">- Հարկային և մաքսային մարմինների աշխատողների պարգևատրում </t>
  </si>
  <si>
    <t>Էներգետիկ ծառայություններ</t>
  </si>
  <si>
    <t>սակագնի փոփոխություն
/ՀԾԿՀ 29.12.2021թ. N N 488-Ն որոշում` 
53.48 դրամ՝ 47.98 դրամի փոխարեն/</t>
  </si>
  <si>
    <t>Էլեկտրաէներգիայով ջեռուցման ծառայություններ</t>
  </si>
  <si>
    <t>Գազով ջեռուցման ծառայություններ</t>
  </si>
  <si>
    <t>Կոմունալ ծառայություններ</t>
  </si>
  <si>
    <t>Ջրամատակարարման և ջրահեռացման ծառայություններ</t>
  </si>
  <si>
    <t xml:space="preserve">ՀՀ կառավարության 2004թ․ սեպտեմբերի 23-ի թիվ 1536-Ն որոշման պահանջներին համապատասխան՝ յուրաքանչյուր հաստիքային միավորի համար օրական 30 լիտր հաշվարկով: </t>
  </si>
  <si>
    <t>Շենքերի պահպանման ծառայություններ /դեռատիզացիա/</t>
  </si>
  <si>
    <t>Կապի ծառայություններ</t>
  </si>
  <si>
    <t xml:space="preserve">Կապի ծախսերը հաշվարկվել են ՀՀ կառավարության 2004թ. դեկտեմբերի 30-ի N1956-Ն որոշման պահանջներին համապատասխան: </t>
  </si>
  <si>
    <t>Ապահովագրական ծախսեր</t>
  </si>
  <si>
    <r>
      <t xml:space="preserve">Հաշվարկվել են </t>
    </r>
    <r>
      <rPr>
        <sz val="10"/>
        <rFont val="Calibri"/>
        <family val="2"/>
      </rPr>
      <t>«</t>
    </r>
    <r>
      <rPr>
        <sz val="10"/>
        <rFont val="GHEA Grapalat"/>
        <family val="3"/>
      </rPr>
      <t>Ավտոտրանսպորտային միջոցների օգտագործումից բխող պատասխանատվության պարտադիր ապահովագրության մասին</t>
    </r>
    <r>
      <rPr>
        <sz val="10"/>
        <rFont val="Calibri"/>
        <family val="2"/>
      </rPr>
      <t>»</t>
    </r>
    <r>
      <rPr>
        <sz val="10"/>
        <rFont val="GHEA Grapalat"/>
        <family val="3"/>
      </rPr>
      <t xml:space="preserve"> ՀՀ օրենքի հիման վրա</t>
    </r>
  </si>
  <si>
    <t>Գույքի և սարքավորումների վարձակալություն</t>
  </si>
  <si>
    <t>Արտագերատեսչական ծախսեր</t>
  </si>
  <si>
    <t>Ծառայողական գործուղումների գծով ծախսեր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</si>
  <si>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</si>
  <si>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</si>
  <si>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</si>
  <si>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</si>
  <si>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Աշխատակազմի մասնագիտական զարգացման ծառայություններ</t>
  </si>
  <si>
    <t>Տեսչական մարմինների բարեփոխումների վերաբերյալ</t>
  </si>
  <si>
    <t>Տեղեկատվական ծառայություններ</t>
  </si>
  <si>
    <t>Բացիկների, բուկլետների տպագրություն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</si>
  <si>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</si>
  <si>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</si>
  <si>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</si>
  <si>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</si>
  <si>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Մասնագիտական ծառայություններ</t>
  </si>
  <si>
    <t>Գազի սպասարկման ծառայություններ</t>
  </si>
  <si>
    <t>Շենքերի և կառույցների ընթացիկ նորոգում և պահպանում</t>
  </si>
  <si>
    <t xml:space="preserve">  Գումարը նախատեսվել է 3-րդ հարկի վերանորոգման և ընդհանուր հարկի ջեռուցման համար։ ծավալաթերթը շիթում։
</t>
  </si>
  <si>
    <t>Մեքենաների և սարքավորումների ընթացիկ նորոգում և պահպանում</t>
  </si>
  <si>
    <t>Ավտոմեքենաների ընթացիկ նորոգում և պահպանում</t>
  </si>
  <si>
    <t>Հաշվարկված է 4 մեքենայի համար</t>
  </si>
  <si>
    <t>Սարքավորումների ընթացիկ նորոգում և պահպանում</t>
  </si>
  <si>
    <t>Սարքավորումների ավելացման հետևանքով</t>
  </si>
  <si>
    <t>Գրասենյակային նյութեր և հագուստ</t>
  </si>
  <si>
    <t>Գրասենյակային պիտույքներ</t>
  </si>
  <si>
    <t>ավելացումը պայմանավորված է գների փոփոխման:</t>
  </si>
  <si>
    <t>Հագուստ և համազգեստ</t>
  </si>
  <si>
    <t xml:space="preserve">Գյուղատնտեսական ապրանքներ </t>
  </si>
  <si>
    <t>Տրանսպորտային նյութեր</t>
  </si>
  <si>
    <t>Առողջապահական և լաբորատոր նյութեր</t>
  </si>
  <si>
    <t xml:space="preserve">Կենցաղային և հանրային սննդի նյութեր </t>
  </si>
  <si>
    <t>Հատուկ նպատակային այլ նյութեր</t>
  </si>
  <si>
    <t>աշխատասենյակների ցուցանակների համար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</si>
  <si>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</si>
  <si>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</si>
  <si>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Ընթացիկ դրամաշնորհներ պետական կառավարման հատվածին</t>
  </si>
  <si>
    <t>Ընթացիկ սուբվենցիաներ համայնքներին</t>
  </si>
  <si>
    <t>4637</t>
  </si>
  <si>
    <t>Ընթացիկ դրամաշնորհներ պետական և համայնքների ոչ առևտրային կազմակերպություններին</t>
  </si>
  <si>
    <t xml:space="preserve"> Ընթացիկ դրամաշնորհներ պետական և համայնքային առևտրային կազմակերպություններին</t>
  </si>
  <si>
    <t>4639</t>
  </si>
  <si>
    <t>Այլ ընթացիկ դրամաշնորհներ</t>
  </si>
  <si>
    <t>Այլ նպաստներ բյուջեից</t>
  </si>
  <si>
    <t>Այլ հարկեր</t>
  </si>
  <si>
    <t>Պարտադիր վճարներ</t>
  </si>
  <si>
    <t>ավտոմեքենաների տեխզննություն և բնապահպանական վճար</t>
  </si>
  <si>
    <t>աղբահանություն</t>
  </si>
  <si>
    <t>այլ (կարմիր գծերի կայանատեղի)</t>
  </si>
  <si>
    <t>4824</t>
  </si>
  <si>
    <t>Պետական հատվածի տարբեր մակարդակների կողմից միմյանց նկատմամբ կիրառվող տույժեր</t>
  </si>
  <si>
    <t>Այլ  ծախսեր</t>
  </si>
  <si>
    <t>Պահուստային միջոցներ</t>
  </si>
  <si>
    <t xml:space="preserve"> ՈՉ ՖԻՆԱՆՍԱԿԱՆ ԱԿՏԻՎՆԵՐԻ ԳԾՈՎ ԾԱԽՍԵՐ</t>
  </si>
  <si>
    <t>Վարչական  սարքավորումներ</t>
  </si>
  <si>
    <t>Վարչական սարքավորումների նախատեսման հարցում կիրառվել է հիմնական կարիքներն</t>
  </si>
  <si>
    <t>Այլ մեքենաներ և սարքավորումներ</t>
  </si>
  <si>
    <t xml:space="preserve">Աճեցվող ակտիվներ </t>
  </si>
  <si>
    <t xml:space="preserve">Ոչ նյութական հիմնական միջոցներ </t>
  </si>
  <si>
    <t xml:space="preserve">Տրանսպորտային սարքավորումներ </t>
  </si>
  <si>
    <t xml:space="preserve"> Տրանսպորտային միջոցների բարելավում,  հաշվեկշռում հաշվառված IVECO մակնիշի՝  692 ՏՏ 60 կիսաբեռնատար ավտոմեքենայի հետվերադարձի պայմանով</t>
  </si>
  <si>
    <t>Սեղանի համակարգիչներ/հատ</t>
  </si>
  <si>
    <t>բազմաֆունկցիոնալ տպիչ սարք / հատ</t>
  </si>
  <si>
    <t>նոթբուկ/հատ</t>
  </si>
  <si>
    <t>օդորակիչներ/հատ</t>
  </si>
  <si>
    <t>գազի բալոն 30-40/լ</t>
  </si>
  <si>
    <t>կշեռքներ մեծ-առնվազն 150կգ/կշռելու/</t>
  </si>
  <si>
    <t>անխափան սնուցման աղբյուրներ/հատ</t>
  </si>
  <si>
    <t>բազկաթոռ ղեկավարի</t>
  </si>
  <si>
    <t>բազմոց-բազկաթոռներով</t>
  </si>
  <si>
    <t>սեղան ցածր /ժուռնալի/</t>
  </si>
  <si>
    <t>աթոռ գրասենյակային/հատ</t>
  </si>
  <si>
    <t>աթոռ գրասենյակային թիկնակով/հատ</t>
  </si>
  <si>
    <t>սեղան գրասենյակային/հատ</t>
  </si>
  <si>
    <t>գրապահարան ղեկավարի ապակիներով</t>
  </si>
  <si>
    <t>գրապահարան ղեկավարի դարակավոր</t>
  </si>
  <si>
    <t>զգեստապահարան/հատ</t>
  </si>
  <si>
    <t>գրապահարան/հատ</t>
  </si>
  <si>
    <t>սառնարան լաբորատոր նյութերի համար/հատ</t>
  </si>
  <si>
    <t>հեղուկ գազի չափիչ սարք</t>
  </si>
  <si>
    <t>բենզինի չափանոթ (մերնիկ)</t>
  </si>
  <si>
    <t>աշխատասենյակների անվանական ցուցանակներ/հատ</t>
  </si>
  <si>
    <t>տեսախցիկ/հատ</t>
  </si>
  <si>
    <t>դռան փական/հատ</t>
  </si>
  <si>
    <t>դռան փական քառտային կոդով/հատ</t>
  </si>
  <si>
    <t>ցանցային սարք /վայֆայ/</t>
  </si>
  <si>
    <t>միկրոալիքային վառարան</t>
  </si>
  <si>
    <t xml:space="preserve">ինքնասրճեփ /ապարատ/ հատ </t>
  </si>
  <si>
    <t>չհրկիզվող պահարան /սեյֆ/ 80x43x28 չափերի/հատ</t>
  </si>
  <si>
    <t>կավռոլիտ /մ2</t>
  </si>
  <si>
    <t>լաբորատորիայի սեղան մետաղյա/հատ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</si>
</sst>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_);\(#,##0.0\)"/>
    <numFmt numFmtId="166" formatCode="0.000"/>
  </numFmts>
  <fonts count="29">
    <font>
      <sz val="11"/>
      <color theme="1"/>
      <name val="Calibri"/>
      <family val="2"/>
      <scheme val="minor"/>
    </font>
    <font>
      <sz val="10"/>
      <name val="Arial"/>
    </font>
    <font>
      <sz val="10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b/>
      <sz val="11"/>
      <color rgb="FFFF0000"/>
      <name val="GHEA Grapalat"/>
      <family val="3"/>
    </font>
    <font>
      <sz val="10"/>
      <color theme="1"/>
      <name val="GHEA Grapalat"/>
      <family val="3"/>
    </font>
    <font>
      <b/>
      <sz val="9"/>
      <name val="GHEA Grapalat"/>
      <family val="3"/>
    </font>
    <font>
      <sz val="10"/>
      <color indexed="8"/>
      <name val="MS Sans Serif"/>
      <family val="2"/>
      <charset val="204"/>
    </font>
    <font>
      <sz val="9"/>
      <name val="GHEA Mariam"/>
      <family val="3"/>
    </font>
    <font>
      <sz val="8"/>
      <color theme="1"/>
      <name val="GHEA Grapalat"/>
      <family val="3"/>
    </font>
    <font>
      <sz val="11"/>
      <color theme="1"/>
      <name val="GHEA Grapalat"/>
      <family val="3"/>
    </font>
    <font>
      <b/>
      <sz val="8"/>
      <name val="GHEA Grapalat"/>
      <family val="3"/>
    </font>
    <font>
      <sz val="9"/>
      <color rgb="FF000099"/>
      <name val="Arial LatArm"/>
      <family val="2"/>
    </font>
    <font>
      <b/>
      <sz val="12"/>
      <color indexed="10"/>
      <name val="GHEA Grapalat"/>
      <family val="3"/>
    </font>
    <font>
      <sz val="10"/>
      <name val="Arial"/>
      <family val="2"/>
    </font>
    <font>
      <b/>
      <sz val="8"/>
      <color indexed="8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b/>
      <sz val="8"/>
      <color rgb="FFFF0000"/>
      <name val="GHEA Grapalat"/>
      <family val="3"/>
    </font>
    <font>
      <sz val="10"/>
      <name val="Calibri"/>
      <family val="2"/>
    </font>
    <font>
      <b/>
      <sz val="8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GHEA Mariam"/>
      <family val="3"/>
    </font>
    <font>
      <b/>
      <i/>
      <u/>
      <sz val="10"/>
      <name val="GHEA Grapalat"/>
      <family val="3"/>
    </font>
    <font>
      <b/>
      <sz val="10"/>
      <name val="GHEA Grapalat"/>
      <family val="3"/>
      <charset val="204"/>
    </font>
    <font>
      <sz val="10"/>
      <name val="GHEA Grapalat"/>
      <family val="3"/>
      <charset val="204"/>
    </font>
    <font>
      <b/>
      <sz val="10"/>
      <name val="Arial Armeni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9" fillId="0" borderId="0"/>
    <xf numFmtId="43" fontId="16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</cellStyleXfs>
  <cellXfs count="132">
    <xf numFmtId="0" fontId="0" fillId="0" borderId="0" xfId="0"/>
    <xf numFmtId="0" fontId="2" fillId="2" borderId="0" xfId="1" applyFont="1" applyFill="1"/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2" borderId="0" xfId="1" applyFont="1" applyFill="1" applyAlignment="1">
      <alignment horizontal="centerContinuous" wrapText="1"/>
    </xf>
    <xf numFmtId="0" fontId="2" fillId="2" borderId="0" xfId="1" applyFont="1" applyFill="1" applyAlignment="1">
      <alignment horizontal="center"/>
    </xf>
    <xf numFmtId="0" fontId="4" fillId="2" borderId="2" xfId="1" applyFont="1" applyFill="1" applyBorder="1"/>
    <xf numFmtId="49" fontId="4" fillId="2" borderId="2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2" borderId="3" xfId="1" applyFont="1" applyFill="1" applyBorder="1"/>
    <xf numFmtId="49" fontId="4" fillId="2" borderId="3" xfId="1" applyNumberFormat="1" applyFont="1" applyFill="1" applyBorder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3" fillId="2" borderId="0" xfId="1" applyFont="1" applyFill="1"/>
    <xf numFmtId="0" fontId="5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Continuous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wrapText="1"/>
    </xf>
    <xf numFmtId="0" fontId="8" fillId="0" borderId="3" xfId="1" applyFont="1" applyBorder="1" applyAlignment="1">
      <alignment horizontal="center" wrapText="1"/>
    </xf>
    <xf numFmtId="0" fontId="8" fillId="0" borderId="6" xfId="1" applyFont="1" applyBorder="1" applyAlignment="1">
      <alignment horizontal="centerContinuous" wrapText="1"/>
    </xf>
    <xf numFmtId="0" fontId="8" fillId="0" borderId="3" xfId="1" applyFont="1" applyBorder="1" applyAlignment="1">
      <alignment horizontal="centerContinuous" wrapText="1"/>
    </xf>
    <xf numFmtId="0" fontId="3" fillId="0" borderId="3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4" fillId="3" borderId="0" xfId="1" applyFont="1" applyFill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4" fontId="14" fillId="4" borderId="0" xfId="1" applyNumberFormat="1" applyFont="1" applyFill="1"/>
    <xf numFmtId="0" fontId="13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left" vertical="center" wrapText="1"/>
    </xf>
    <xf numFmtId="43" fontId="2" fillId="5" borderId="3" xfId="3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164" fontId="2" fillId="5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2" fillId="0" borderId="9" xfId="1" applyFont="1" applyBorder="1"/>
    <xf numFmtId="0" fontId="2" fillId="0" borderId="10" xfId="1" applyFont="1" applyBorder="1"/>
    <xf numFmtId="49" fontId="17" fillId="0" borderId="1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3" fontId="2" fillId="2" borderId="0" xfId="3" applyFont="1" applyFill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49" fontId="17" fillId="5" borderId="1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5" fontId="18" fillId="4" borderId="3" xfId="5" applyNumberFormat="1" applyFont="1" applyFill="1" applyBorder="1" applyAlignment="1">
      <alignment vertical="center" wrapText="1"/>
    </xf>
    <xf numFmtId="165" fontId="18" fillId="4" borderId="3" xfId="5" applyNumberFormat="1" applyFont="1" applyFill="1" applyBorder="1" applyAlignment="1">
      <alignment horizontal="center" vertical="center" wrapText="1"/>
    </xf>
    <xf numFmtId="49" fontId="20" fillId="0" borderId="11" xfId="1" applyNumberFormat="1" applyFont="1" applyBorder="1" applyAlignment="1">
      <alignment horizontal="center" vertical="center" wrapText="1"/>
    </xf>
    <xf numFmtId="165" fontId="18" fillId="4" borderId="3" xfId="5" applyNumberFormat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2" fillId="4" borderId="3" xfId="1" applyFont="1" applyFill="1" applyBorder="1" applyAlignment="1">
      <alignment horizontal="center" vertical="center" wrapText="1"/>
    </xf>
    <xf numFmtId="49" fontId="22" fillId="0" borderId="11" xfId="1" applyNumberFormat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center" vertical="center" wrapText="1"/>
    </xf>
    <xf numFmtId="166" fontId="7" fillId="4" borderId="3" xfId="1" applyNumberFormat="1" applyFont="1" applyFill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4" fontId="12" fillId="4" borderId="3" xfId="6" applyNumberFormat="1" applyFont="1" applyFill="1" applyBorder="1" applyAlignment="1">
      <alignment horizontal="center" wrapText="1"/>
    </xf>
    <xf numFmtId="164" fontId="7" fillId="0" borderId="3" xfId="1" applyNumberFormat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11" xfId="1" applyFont="1" applyBorder="1"/>
    <xf numFmtId="0" fontId="2" fillId="2" borderId="12" xfId="1" applyFont="1" applyFill="1" applyBorder="1" applyAlignment="1">
      <alignment wrapText="1"/>
    </xf>
    <xf numFmtId="164" fontId="2" fillId="2" borderId="12" xfId="1" applyNumberFormat="1" applyFont="1" applyFill="1" applyBorder="1" applyAlignment="1">
      <alignment wrapText="1"/>
    </xf>
    <xf numFmtId="0" fontId="13" fillId="3" borderId="3" xfId="1" applyFont="1" applyFill="1" applyBorder="1" applyAlignment="1">
      <alignment horizontal="center" wrapText="1"/>
    </xf>
    <xf numFmtId="0" fontId="25" fillId="3" borderId="3" xfId="1" applyFont="1" applyFill="1" applyBorder="1" applyAlignment="1">
      <alignment wrapText="1"/>
    </xf>
    <xf numFmtId="164" fontId="26" fillId="3" borderId="3" xfId="1" applyNumberFormat="1" applyFont="1" applyFill="1" applyBorder="1" applyAlignment="1">
      <alignment horizontal="center" wrapText="1"/>
    </xf>
    <xf numFmtId="0" fontId="4" fillId="3" borderId="0" xfId="1" applyFont="1" applyFill="1"/>
    <xf numFmtId="0" fontId="7" fillId="0" borderId="3" xfId="1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164" fontId="27" fillId="0" borderId="3" xfId="1" applyNumberFormat="1" applyFont="1" applyBorder="1" applyAlignment="1">
      <alignment horizontal="center" wrapText="1"/>
    </xf>
    <xf numFmtId="0" fontId="13" fillId="2" borderId="3" xfId="1" applyFont="1" applyFill="1" applyBorder="1" applyAlignment="1">
      <alignment horizontal="center" wrapText="1"/>
    </xf>
    <xf numFmtId="0" fontId="4" fillId="0" borderId="3" xfId="1" applyFont="1" applyBorder="1" applyAlignment="1">
      <alignment wrapText="1"/>
    </xf>
    <xf numFmtId="164" fontId="26" fillId="0" borderId="3" xfId="1" applyNumberFormat="1" applyFont="1" applyBorder="1" applyAlignment="1">
      <alignment horizontal="center" wrapText="1"/>
    </xf>
    <xf numFmtId="165" fontId="28" fillId="4" borderId="3" xfId="5" applyNumberFormat="1" applyFont="1" applyFill="1" applyBorder="1" applyAlignment="1">
      <alignment horizontal="center"/>
    </xf>
    <xf numFmtId="164" fontId="26" fillId="4" borderId="3" xfId="1" applyNumberFormat="1" applyFont="1" applyFill="1" applyBorder="1" applyAlignment="1">
      <alignment horizontal="center" wrapText="1"/>
    </xf>
    <xf numFmtId="4" fontId="26" fillId="2" borderId="0" xfId="1" applyNumberFormat="1" applyFont="1" applyFill="1"/>
    <xf numFmtId="164" fontId="26" fillId="2" borderId="3" xfId="1" applyNumberFormat="1" applyFont="1" applyFill="1" applyBorder="1" applyAlignment="1">
      <alignment horizontal="center" wrapText="1"/>
    </xf>
    <xf numFmtId="0" fontId="4" fillId="2" borderId="0" xfId="1" applyFont="1" applyFill="1"/>
    <xf numFmtId="164" fontId="27" fillId="2" borderId="3" xfId="1" applyNumberFormat="1" applyFont="1" applyFill="1" applyBorder="1" applyAlignment="1">
      <alignment horizontal="center" wrapText="1"/>
    </xf>
    <xf numFmtId="164" fontId="26" fillId="4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4" fillId="4" borderId="0" xfId="1" applyFont="1" applyFill="1" applyAlignment="1">
      <alignment horizontal="center" wrapText="1"/>
    </xf>
    <xf numFmtId="0" fontId="2" fillId="4" borderId="0" xfId="1" applyFont="1" applyFill="1" applyAlignment="1">
      <alignment horizontal="left" vertical="center" wrapText="1"/>
    </xf>
    <xf numFmtId="0" fontId="4" fillId="4" borderId="0" xfId="1" applyFont="1" applyFill="1" applyAlignment="1">
      <alignment horizontal="centerContinuous" wrapText="1"/>
    </xf>
    <xf numFmtId="0" fontId="3" fillId="4" borderId="0" xfId="1" applyFont="1" applyFill="1"/>
    <xf numFmtId="0" fontId="3" fillId="4" borderId="3" xfId="1" applyFont="1" applyFill="1" applyBorder="1" applyAlignment="1">
      <alignment horizontal="center" wrapText="1"/>
    </xf>
    <xf numFmtId="0" fontId="11" fillId="4" borderId="3" xfId="1" applyFont="1" applyFill="1" applyBorder="1" applyAlignment="1">
      <alignment horizontal="center" vertical="top" wrapText="1"/>
    </xf>
    <xf numFmtId="165" fontId="10" fillId="4" borderId="3" xfId="4" applyNumberFormat="1" applyFont="1" applyFill="1" applyBorder="1" applyAlignment="1">
      <alignment horizontal="center" wrapText="1"/>
    </xf>
    <xf numFmtId="165" fontId="24" fillId="4" borderId="3" xfId="4" applyNumberFormat="1" applyFont="1" applyFill="1" applyBorder="1" applyAlignment="1">
      <alignment horizontal="center" wrapText="1"/>
    </xf>
    <xf numFmtId="164" fontId="6" fillId="4" borderId="3" xfId="6" applyNumberFormat="1" applyFont="1" applyFill="1" applyBorder="1" applyAlignment="1">
      <alignment horizontal="center" wrapText="1"/>
    </xf>
    <xf numFmtId="164" fontId="2" fillId="4" borderId="12" xfId="1" applyNumberFormat="1" applyFont="1" applyFill="1" applyBorder="1" applyAlignment="1">
      <alignment wrapText="1"/>
    </xf>
    <xf numFmtId="164" fontId="27" fillId="4" borderId="3" xfId="1" applyNumberFormat="1" applyFont="1" applyFill="1" applyBorder="1" applyAlignment="1">
      <alignment horizontal="center" wrapText="1"/>
    </xf>
    <xf numFmtId="165" fontId="2" fillId="4" borderId="3" xfId="4" applyNumberFormat="1" applyFont="1" applyFill="1" applyBorder="1" applyAlignment="1">
      <alignment horizontal="center" wrapText="1"/>
    </xf>
    <xf numFmtId="0" fontId="2" fillId="4" borderId="3" xfId="7" applyFont="1" applyFill="1" applyBorder="1" applyAlignment="1">
      <alignment horizontal="left" wrapText="1"/>
    </xf>
    <xf numFmtId="164" fontId="2" fillId="4" borderId="3" xfId="1" applyNumberFormat="1" applyFont="1" applyFill="1" applyBorder="1" applyAlignment="1">
      <alignment horizontal="center" wrapText="1"/>
    </xf>
    <xf numFmtId="0" fontId="2" fillId="4" borderId="0" xfId="1" applyFont="1" applyFill="1" applyAlignment="1">
      <alignment horizontal="center"/>
    </xf>
    <xf numFmtId="0" fontId="4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13" fillId="2" borderId="3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top" wrapText="1"/>
    </xf>
    <xf numFmtId="49" fontId="12" fillId="0" borderId="9" xfId="1" applyNumberFormat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</cellXfs>
  <cellStyles count="8">
    <cellStyle name="Comma 2 3" xfId="5" xr:uid="{4CDB3E79-7938-4A10-A9D3-81DFB8C8EEDF}"/>
    <cellStyle name="Normal 2" xfId="4" xr:uid="{3CD5B704-85AC-439F-B385-55AB565A58C4}"/>
    <cellStyle name="Normal 7" xfId="6" xr:uid="{E6E4B442-0D7B-46FE-800C-F8EFAD80DFA2}"/>
    <cellStyle name="Обычный" xfId="0" builtinId="0"/>
    <cellStyle name="Обычный 2" xfId="1" xr:uid="{52CBA5E1-91F3-4C0A-BD06-CEF5C1504536}"/>
    <cellStyle name="Обычный 2 2" xfId="7" xr:uid="{F7F11E94-C478-42E7-8298-B479222289CB}"/>
    <cellStyle name="Стиль 1 2" xfId="2" xr:uid="{DFE6BD09-F084-4B92-9529-BB3E82AA5CAE}"/>
    <cellStyle name="Финансовый 2" xfId="3" xr:uid="{3C73869F-8AE5-41FE-96A4-57F5F7A6555B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41AB-7B96-4778-A59B-052AA0896AFA}">
  <sheetPr>
    <tabColor rgb="FFFFFF00"/>
    <pageSetUpPr fitToPage="1"/>
  </sheetPr>
  <dimension ref="A1:P173"/>
  <sheetViews>
    <sheetView tabSelected="1" topLeftCell="A4" zoomScale="93" zoomScaleNormal="93" workbookViewId="0">
      <pane ySplit="1" topLeftCell="A5" activePane="bottomLeft" state="frozen"/>
      <selection activeCell="F141" sqref="F141:F172"/>
      <selection pane="bottomLeft" activeCell="I18" sqref="I18"/>
    </sheetView>
  </sheetViews>
  <sheetFormatPr defaultRowHeight="13.5"/>
  <cols>
    <col min="1" max="1" width="9.140625" style="5"/>
    <col min="2" max="2" width="12.28515625" style="5" customWidth="1"/>
    <col min="3" max="3" width="6.7109375" style="2" customWidth="1"/>
    <col min="4" max="4" width="43.7109375" style="3" customWidth="1"/>
    <col min="5" max="5" width="15.42578125" style="4" customWidth="1"/>
    <col min="6" max="7" width="16.140625" style="4" customWidth="1"/>
    <col min="8" max="8" width="14.28515625" style="4" customWidth="1"/>
    <col min="9" max="9" width="15" style="4" customWidth="1"/>
    <col min="10" max="10" width="31" style="117" customWidth="1"/>
    <col min="11" max="12" width="11" style="4" customWidth="1"/>
    <col min="13" max="13" width="9.140625" style="5"/>
    <col min="14" max="14" width="10.42578125" style="5" bestFit="1" customWidth="1"/>
    <col min="15" max="15" width="9.140625" style="5"/>
    <col min="16" max="16" width="9.140625" style="5" customWidth="1"/>
    <col min="17" max="16384" width="9.140625" style="5"/>
  </cols>
  <sheetData>
    <row r="1" spans="1:13" ht="21.75" customHeight="1">
      <c r="A1" s="1"/>
      <c r="B1" s="1"/>
      <c r="J1" s="103" t="s">
        <v>0</v>
      </c>
    </row>
    <row r="2" spans="1:13" s="1" customFormat="1" ht="25.5" customHeight="1" thickBot="1">
      <c r="A2" s="126" t="s">
        <v>1</v>
      </c>
      <c r="B2" s="126"/>
      <c r="C2" s="126"/>
      <c r="D2" s="126"/>
      <c r="E2" s="126"/>
      <c r="F2" s="126"/>
      <c r="G2" s="126"/>
      <c r="H2" s="126"/>
      <c r="I2" s="6"/>
      <c r="J2" s="103" t="s">
        <v>2</v>
      </c>
      <c r="K2" s="7"/>
      <c r="L2" s="7"/>
    </row>
    <row r="3" spans="1:13" s="11" customFormat="1" ht="16.5">
      <c r="A3" s="8" t="s">
        <v>3</v>
      </c>
      <c r="B3" s="9" t="s">
        <v>4</v>
      </c>
      <c r="C3" s="10"/>
      <c r="D3" s="128"/>
      <c r="E3" s="128"/>
      <c r="F3" s="128"/>
      <c r="G3" s="128"/>
      <c r="H3" s="128"/>
      <c r="I3" s="128"/>
      <c r="J3" s="104"/>
    </row>
    <row r="4" spans="1:13" s="11" customFormat="1" ht="16.5">
      <c r="A4" s="12" t="s">
        <v>5</v>
      </c>
      <c r="B4" s="13" t="s">
        <v>4</v>
      </c>
      <c r="C4" s="10"/>
      <c r="D4" s="14"/>
      <c r="F4" s="14"/>
      <c r="G4" s="14"/>
      <c r="H4" s="14"/>
      <c r="I4" s="14"/>
      <c r="J4" s="104"/>
      <c r="K4" s="14"/>
      <c r="L4" s="14"/>
    </row>
    <row r="5" spans="1:13" s="1" customFormat="1" ht="14.25">
      <c r="A5" s="12" t="s">
        <v>6</v>
      </c>
      <c r="B5" s="13" t="s">
        <v>4</v>
      </c>
      <c r="C5" s="15"/>
      <c r="D5" s="16"/>
      <c r="E5" s="6"/>
      <c r="F5" s="6"/>
      <c r="G5" s="6"/>
      <c r="H5" s="6"/>
      <c r="I5" s="6"/>
      <c r="J5" s="105"/>
      <c r="K5" s="6"/>
      <c r="L5" s="6"/>
    </row>
    <row r="6" spans="1:13" s="2" customFormat="1">
      <c r="A6" s="125"/>
      <c r="B6" s="125"/>
      <c r="C6" s="17"/>
      <c r="D6" s="18"/>
      <c r="E6" s="19"/>
      <c r="H6" s="20" t="s">
        <v>7</v>
      </c>
      <c r="I6" s="21"/>
      <c r="J6" s="106"/>
    </row>
    <row r="7" spans="1:13" s="2" customFormat="1" ht="13.5" customHeight="1">
      <c r="A7" s="127" t="s">
        <v>8</v>
      </c>
      <c r="B7" s="127"/>
      <c r="C7" s="123"/>
      <c r="D7" s="124"/>
      <c r="E7" s="22" t="s">
        <v>9</v>
      </c>
      <c r="F7" s="23" t="s">
        <v>10</v>
      </c>
      <c r="G7" s="23" t="s">
        <v>11</v>
      </c>
      <c r="H7" s="24" t="s">
        <v>12</v>
      </c>
      <c r="I7" s="24"/>
      <c r="J7" s="107"/>
      <c r="K7" s="23" t="s">
        <v>13</v>
      </c>
      <c r="L7" s="23" t="s">
        <v>14</v>
      </c>
    </row>
    <row r="8" spans="1:13" s="2" customFormat="1" ht="63.75">
      <c r="A8" s="26" t="s">
        <v>15</v>
      </c>
      <c r="B8" s="26" t="s">
        <v>16</v>
      </c>
      <c r="C8" s="27" t="s">
        <v>17</v>
      </c>
      <c r="D8" s="27" t="s">
        <v>18</v>
      </c>
      <c r="E8" s="28" t="s">
        <v>19</v>
      </c>
      <c r="F8" s="28" t="s">
        <v>19</v>
      </c>
      <c r="G8" s="25" t="s">
        <v>20</v>
      </c>
      <c r="H8" s="25" t="s">
        <v>21</v>
      </c>
      <c r="I8" s="25" t="s">
        <v>22</v>
      </c>
      <c r="J8" s="107" t="s">
        <v>23</v>
      </c>
      <c r="K8" s="25" t="s">
        <v>20</v>
      </c>
      <c r="L8" s="25" t="s">
        <v>20</v>
      </c>
    </row>
    <row r="9" spans="1:13" s="31" customFormat="1">
      <c r="A9" s="29">
        <v>1</v>
      </c>
      <c r="B9" s="29">
        <v>2</v>
      </c>
      <c r="C9" s="30">
        <v>3</v>
      </c>
      <c r="D9" s="30">
        <v>4</v>
      </c>
      <c r="E9" s="30">
        <v>6</v>
      </c>
      <c r="F9" s="30">
        <v>7</v>
      </c>
      <c r="G9" s="30">
        <v>7</v>
      </c>
      <c r="H9" s="30">
        <v>8</v>
      </c>
      <c r="I9" s="30">
        <v>9</v>
      </c>
      <c r="J9" s="108">
        <v>10</v>
      </c>
      <c r="K9" s="30">
        <v>7</v>
      </c>
      <c r="L9" s="30">
        <v>7</v>
      </c>
    </row>
    <row r="10" spans="1:13" s="31" customFormat="1" ht="39.6" customHeight="1">
      <c r="A10" s="129"/>
      <c r="B10" s="131">
        <v>11004</v>
      </c>
      <c r="C10" s="32"/>
      <c r="D10" s="33" t="s">
        <v>24</v>
      </c>
      <c r="E10" s="34">
        <v>64</v>
      </c>
      <c r="F10" s="34">
        <v>64</v>
      </c>
      <c r="G10" s="34">
        <v>64</v>
      </c>
      <c r="H10" s="34">
        <f t="shared" ref="H10:H41" si="0">+G10-F10</f>
        <v>0</v>
      </c>
      <c r="I10" s="34">
        <f t="shared" ref="I10:I41" si="1">+G10-E10</f>
        <v>0</v>
      </c>
      <c r="J10" s="50"/>
      <c r="K10" s="35">
        <v>65</v>
      </c>
      <c r="L10" s="35">
        <v>65</v>
      </c>
    </row>
    <row r="11" spans="1:13" s="31" customFormat="1" ht="13.5" customHeight="1">
      <c r="A11" s="130"/>
      <c r="B11" s="122"/>
      <c r="C11" s="32"/>
      <c r="D11" s="36"/>
      <c r="E11" s="34"/>
      <c r="F11" s="34"/>
      <c r="G11" s="34"/>
      <c r="H11" s="34">
        <f t="shared" si="0"/>
        <v>0</v>
      </c>
      <c r="I11" s="34">
        <f t="shared" si="1"/>
        <v>0</v>
      </c>
      <c r="J11" s="50"/>
      <c r="K11" s="35"/>
      <c r="L11" s="35"/>
    </row>
    <row r="12" spans="1:13" s="31" customFormat="1" ht="14.25" customHeight="1">
      <c r="A12" s="130"/>
      <c r="B12" s="122"/>
      <c r="C12" s="32"/>
      <c r="D12" s="33" t="s">
        <v>25</v>
      </c>
      <c r="E12" s="34">
        <v>4</v>
      </c>
      <c r="F12" s="34">
        <v>4</v>
      </c>
      <c r="G12" s="34">
        <v>4</v>
      </c>
      <c r="H12" s="34">
        <f t="shared" si="0"/>
        <v>0</v>
      </c>
      <c r="I12" s="34">
        <f t="shared" si="1"/>
        <v>0</v>
      </c>
      <c r="J12" s="50"/>
      <c r="K12" s="35">
        <v>4</v>
      </c>
      <c r="L12" s="35">
        <v>4</v>
      </c>
      <c r="M12" s="37"/>
    </row>
    <row r="13" spans="1:13" s="38" customFormat="1" ht="14.25" customHeight="1">
      <c r="A13" s="130"/>
      <c r="B13" s="122"/>
      <c r="C13" s="32"/>
      <c r="D13" s="36"/>
      <c r="E13" s="35"/>
      <c r="F13" s="35"/>
      <c r="G13" s="35"/>
      <c r="H13" s="34">
        <f t="shared" si="0"/>
        <v>0</v>
      </c>
      <c r="I13" s="34">
        <f t="shared" si="1"/>
        <v>0</v>
      </c>
      <c r="J13" s="50"/>
      <c r="K13" s="35"/>
      <c r="L13" s="35"/>
    </row>
    <row r="14" spans="1:13" s="31" customFormat="1" ht="14.25" customHeight="1">
      <c r="A14" s="130"/>
      <c r="B14" s="122"/>
      <c r="C14" s="39"/>
      <c r="D14" s="40" t="s">
        <v>26</v>
      </c>
      <c r="E14" s="41">
        <f>+E16+E83+E89</f>
        <v>277819.52600000001</v>
      </c>
      <c r="F14" s="41">
        <f>+F16+F83+F89</f>
        <v>389585.40000000008</v>
      </c>
      <c r="G14" s="41">
        <f>+G16+G83+G89</f>
        <v>463018.88000000006</v>
      </c>
      <c r="H14" s="34">
        <f t="shared" si="0"/>
        <v>73433.479999999981</v>
      </c>
      <c r="I14" s="34">
        <f t="shared" si="1"/>
        <v>185199.35400000005</v>
      </c>
      <c r="J14" s="80"/>
      <c r="K14" s="41">
        <f>+K16+K83+K89</f>
        <v>348797.75826664007</v>
      </c>
      <c r="L14" s="41">
        <f>+L16+L83+L89</f>
        <v>350040.49606664007</v>
      </c>
    </row>
    <row r="15" spans="1:13" s="31" customFormat="1" ht="14.25" customHeight="1">
      <c r="A15" s="130"/>
      <c r="B15" s="122"/>
      <c r="C15" s="42"/>
      <c r="D15" s="43" t="s">
        <v>27</v>
      </c>
      <c r="E15" s="44"/>
      <c r="F15" s="35"/>
      <c r="G15" s="35"/>
      <c r="H15" s="34">
        <f t="shared" si="0"/>
        <v>0</v>
      </c>
      <c r="I15" s="34">
        <f t="shared" si="1"/>
        <v>0</v>
      </c>
      <c r="J15" s="50"/>
      <c r="K15" s="35"/>
      <c r="L15" s="35"/>
    </row>
    <row r="16" spans="1:13" s="31" customFormat="1" ht="14.25" customHeight="1">
      <c r="A16" s="130"/>
      <c r="B16" s="122"/>
      <c r="C16" s="45"/>
      <c r="D16" s="46" t="s">
        <v>28</v>
      </c>
      <c r="E16" s="41">
        <f>E18+SUM(E24:E81)-E24-E30-E38-E52-E56-E74</f>
        <v>277819.52600000001</v>
      </c>
      <c r="F16" s="41">
        <f>F20+F21+F22+F24+F30+F34+F35+F36+F37+F40+F41+F42+F43+F44+F45+F46+F47+F48+F49+F50+F51+F52+F56+F60+F61+F62+F63+F64+F65+F66+F67+F68+F69+F70+F71+F72+F73+F74+F79+F80+F81</f>
        <v>342880.40000000008</v>
      </c>
      <c r="G16" s="41">
        <f>G20+G21+G22+G24+G30+G34+G35+G36+G37+G40+G41+G42+G43+G44+G45+G46+G47+G48+G49+G50+G51+G52+G56+G60+G61+G62+G63+G64+G65+G66+G67+G68+G69+G70+G71+G72+G73+G74+G79+G80+G81</f>
        <v>371248.88000000006</v>
      </c>
      <c r="H16" s="34">
        <f t="shared" si="0"/>
        <v>28368.479999999981</v>
      </c>
      <c r="I16" s="34">
        <f t="shared" si="1"/>
        <v>93429.35400000005</v>
      </c>
      <c r="J16" s="80"/>
      <c r="K16" s="41">
        <f>K18+SUM(K24:K81)-K24-K30-K38-K52-K56-K74</f>
        <v>348797.75826664007</v>
      </c>
      <c r="L16" s="41">
        <f>L18+SUM(L24:L81)-L24-L30-L38-L52-L56-L74</f>
        <v>350040.49606664007</v>
      </c>
    </row>
    <row r="17" spans="1:16" s="31" customFormat="1" ht="13.5" customHeight="1">
      <c r="A17" s="130"/>
      <c r="B17" s="122"/>
      <c r="C17" s="32"/>
      <c r="D17" s="36" t="s">
        <v>29</v>
      </c>
      <c r="E17" s="35"/>
      <c r="F17" s="35"/>
      <c r="G17" s="35"/>
      <c r="H17" s="34">
        <f t="shared" si="0"/>
        <v>0</v>
      </c>
      <c r="I17" s="34">
        <f t="shared" si="1"/>
        <v>0</v>
      </c>
      <c r="J17" s="50"/>
      <c r="K17" s="35"/>
      <c r="L17" s="35"/>
    </row>
    <row r="18" spans="1:16" s="31" customFormat="1" ht="54">
      <c r="A18" s="130"/>
      <c r="B18" s="122"/>
      <c r="C18" s="47"/>
      <c r="D18" s="48" t="s">
        <v>30</v>
      </c>
      <c r="E18" s="49">
        <f>SUM(E20:E23)</f>
        <v>259400.93</v>
      </c>
      <c r="F18" s="49">
        <f>SUM(F20:F23)</f>
        <v>314109.7</v>
      </c>
      <c r="G18" s="49">
        <f>SUM(G20:G23)</f>
        <v>314071.40000000002</v>
      </c>
      <c r="H18" s="34">
        <f t="shared" si="0"/>
        <v>-38.299999999988358</v>
      </c>
      <c r="I18" s="34">
        <f t="shared" si="1"/>
        <v>54670.47000000003</v>
      </c>
      <c r="J18" s="50" t="s">
        <v>31</v>
      </c>
      <c r="K18" s="51">
        <f>K20+K21+K22</f>
        <v>315183.54090000002</v>
      </c>
      <c r="L18" s="51">
        <f>L20+L21+L22</f>
        <v>316426.27870000002</v>
      </c>
      <c r="P18" s="52"/>
    </row>
    <row r="19" spans="1:16" s="31" customFormat="1">
      <c r="A19" s="53"/>
      <c r="B19" s="54"/>
      <c r="C19" s="32"/>
      <c r="D19" s="36" t="s">
        <v>29</v>
      </c>
      <c r="E19" s="35"/>
      <c r="F19" s="35"/>
      <c r="G19" s="35"/>
      <c r="H19" s="34">
        <f t="shared" si="0"/>
        <v>0</v>
      </c>
      <c r="I19" s="34">
        <f t="shared" si="1"/>
        <v>0</v>
      </c>
      <c r="J19" s="50"/>
      <c r="K19" s="35"/>
      <c r="L19" s="35"/>
    </row>
    <row r="20" spans="1:16" s="31" customFormat="1" ht="28.5">
      <c r="A20" s="53"/>
      <c r="B20" s="54"/>
      <c r="C20" s="55" t="s">
        <v>32</v>
      </c>
      <c r="D20" s="56" t="s">
        <v>33</v>
      </c>
      <c r="E20" s="50">
        <v>184480.32</v>
      </c>
      <c r="F20" s="50">
        <v>259174.6</v>
      </c>
      <c r="G20" s="50">
        <v>259135.2</v>
      </c>
      <c r="H20" s="34">
        <f t="shared" si="0"/>
        <v>-39.399999999994179</v>
      </c>
      <c r="I20" s="34">
        <f t="shared" si="1"/>
        <v>74654.880000000005</v>
      </c>
      <c r="J20" s="50"/>
      <c r="K20" s="35">
        <v>260247.34090000001</v>
      </c>
      <c r="L20" s="35">
        <v>261490.07870000001</v>
      </c>
    </row>
    <row r="21" spans="1:16" s="58" customFormat="1" ht="28.5">
      <c r="A21" s="53"/>
      <c r="B21" s="54"/>
      <c r="C21" s="55" t="s">
        <v>34</v>
      </c>
      <c r="D21" s="57" t="s">
        <v>35</v>
      </c>
      <c r="E21" s="50">
        <v>62133.11</v>
      </c>
      <c r="F21" s="50">
        <v>40122.1</v>
      </c>
      <c r="G21" s="50">
        <v>36177.9</v>
      </c>
      <c r="H21" s="34">
        <f t="shared" si="0"/>
        <v>-3944.1999999999971</v>
      </c>
      <c r="I21" s="34">
        <f t="shared" si="1"/>
        <v>-25955.21</v>
      </c>
      <c r="J21" s="50"/>
      <c r="K21" s="35">
        <v>36177.9</v>
      </c>
      <c r="L21" s="35">
        <v>36177.9</v>
      </c>
    </row>
    <row r="22" spans="1:16" s="58" customFormat="1" ht="28.5">
      <c r="A22" s="53"/>
      <c r="B22" s="54"/>
      <c r="C22" s="55" t="s">
        <v>36</v>
      </c>
      <c r="D22" s="57" t="s">
        <v>37</v>
      </c>
      <c r="E22" s="50">
        <v>12787.5</v>
      </c>
      <c r="F22" s="50">
        <v>14813</v>
      </c>
      <c r="G22" s="50">
        <v>18758.3</v>
      </c>
      <c r="H22" s="34">
        <f t="shared" si="0"/>
        <v>3945.2999999999993</v>
      </c>
      <c r="I22" s="34">
        <f t="shared" si="1"/>
        <v>5970.7999999999993</v>
      </c>
      <c r="J22" s="50"/>
      <c r="K22" s="35">
        <v>18758.3</v>
      </c>
      <c r="L22" s="35">
        <v>18758.3</v>
      </c>
      <c r="N22" s="59"/>
    </row>
    <row r="23" spans="1:16" s="58" customFormat="1" ht="28.5">
      <c r="A23" s="53"/>
      <c r="B23" s="54"/>
      <c r="C23" s="60" t="s">
        <v>38</v>
      </c>
      <c r="D23" s="57" t="s">
        <v>39</v>
      </c>
      <c r="E23" s="50"/>
      <c r="F23" s="50"/>
      <c r="G23" s="50"/>
      <c r="H23" s="34">
        <f t="shared" si="0"/>
        <v>0</v>
      </c>
      <c r="I23" s="34">
        <f t="shared" si="1"/>
        <v>0</v>
      </c>
      <c r="J23" s="50"/>
      <c r="K23" s="50"/>
      <c r="L23" s="50"/>
      <c r="N23" s="61"/>
    </row>
    <row r="24" spans="1:16" s="58" customFormat="1" ht="14.25">
      <c r="A24" s="53"/>
      <c r="B24" s="54"/>
      <c r="C24" s="62">
        <v>4212</v>
      </c>
      <c r="D24" s="48" t="s">
        <v>40</v>
      </c>
      <c r="E24" s="51">
        <f>E26+E28</f>
        <v>3029.7999999999997</v>
      </c>
      <c r="F24" s="51">
        <f>F26+F27+F28+F29</f>
        <v>5948.4</v>
      </c>
      <c r="G24" s="51">
        <f>G26+G27+G28+G29</f>
        <v>6068.88</v>
      </c>
      <c r="H24" s="34">
        <f t="shared" si="0"/>
        <v>120.48000000000047</v>
      </c>
      <c r="I24" s="34">
        <f t="shared" si="1"/>
        <v>3039.0800000000004</v>
      </c>
      <c r="J24" s="50"/>
      <c r="K24" s="51">
        <f>K26+K27+K28+K29</f>
        <v>6068.9173666400002</v>
      </c>
      <c r="L24" s="51">
        <f>L26+L27+L28+L29</f>
        <v>6068.9173666400002</v>
      </c>
    </row>
    <row r="25" spans="1:16" s="58" customFormat="1">
      <c r="A25" s="53"/>
      <c r="B25" s="54"/>
      <c r="C25" s="55"/>
      <c r="D25" s="36" t="s">
        <v>29</v>
      </c>
      <c r="E25" s="63"/>
      <c r="F25" s="63"/>
      <c r="G25" s="63"/>
      <c r="H25" s="34">
        <f t="shared" si="0"/>
        <v>0</v>
      </c>
      <c r="I25" s="34">
        <f t="shared" si="1"/>
        <v>0</v>
      </c>
      <c r="J25" s="50"/>
      <c r="K25" s="63"/>
      <c r="L25" s="63"/>
    </row>
    <row r="26" spans="1:16" s="58" customFormat="1" ht="54">
      <c r="A26" s="53"/>
      <c r="B26" s="54"/>
      <c r="C26" s="55"/>
      <c r="D26" s="36" t="s">
        <v>40</v>
      </c>
      <c r="E26" s="63">
        <v>950.6</v>
      </c>
      <c r="F26" s="63">
        <v>3798.9</v>
      </c>
      <c r="G26" s="50">
        <v>3919.38</v>
      </c>
      <c r="H26" s="34">
        <f t="shared" si="0"/>
        <v>120.48000000000002</v>
      </c>
      <c r="I26" s="34">
        <f t="shared" si="1"/>
        <v>2968.78</v>
      </c>
      <c r="J26" s="109" t="s">
        <v>41</v>
      </c>
      <c r="K26" s="64">
        <v>3919.4</v>
      </c>
      <c r="L26" s="65">
        <v>3919.4</v>
      </c>
    </row>
    <row r="27" spans="1:16" s="58" customFormat="1" ht="27">
      <c r="A27" s="53"/>
      <c r="B27" s="54"/>
      <c r="C27" s="55"/>
      <c r="D27" s="36" t="s">
        <v>42</v>
      </c>
      <c r="E27" s="63"/>
      <c r="F27" s="63"/>
      <c r="G27" s="63"/>
      <c r="H27" s="34">
        <f t="shared" si="0"/>
        <v>0</v>
      </c>
      <c r="I27" s="34">
        <f t="shared" si="1"/>
        <v>0</v>
      </c>
      <c r="J27" s="50"/>
      <c r="K27" s="63"/>
      <c r="L27" s="63"/>
    </row>
    <row r="28" spans="1:16" s="58" customFormat="1">
      <c r="A28" s="53"/>
      <c r="B28" s="54"/>
      <c r="C28" s="66"/>
      <c r="D28" s="36" t="s">
        <v>43</v>
      </c>
      <c r="E28" s="63">
        <v>2079.1999999999998</v>
      </c>
      <c r="F28" s="63">
        <v>2149.5</v>
      </c>
      <c r="G28" s="50">
        <v>2149.5</v>
      </c>
      <c r="H28" s="34">
        <f t="shared" si="0"/>
        <v>0</v>
      </c>
      <c r="I28" s="34">
        <f t="shared" si="1"/>
        <v>70.300000000000182</v>
      </c>
      <c r="J28" s="50"/>
      <c r="K28" s="67">
        <v>2149.5173666400001</v>
      </c>
      <c r="L28" s="67">
        <v>2149.5173666400001</v>
      </c>
    </row>
    <row r="29" spans="1:16" s="58" customFormat="1" ht="28.5" customHeight="1">
      <c r="A29" s="53"/>
      <c r="B29" s="54"/>
      <c r="C29" s="66"/>
      <c r="D29" s="36"/>
      <c r="E29" s="63"/>
      <c r="F29" s="63">
        <v>0</v>
      </c>
      <c r="G29" s="63">
        <v>0</v>
      </c>
      <c r="H29" s="34">
        <f t="shared" si="0"/>
        <v>0</v>
      </c>
      <c r="I29" s="34">
        <f t="shared" si="1"/>
        <v>0</v>
      </c>
      <c r="J29" s="50"/>
      <c r="K29" s="63">
        <v>0</v>
      </c>
      <c r="L29" s="63">
        <v>0</v>
      </c>
    </row>
    <row r="30" spans="1:16" s="58" customFormat="1" ht="14.25">
      <c r="A30" s="53"/>
      <c r="B30" s="54"/>
      <c r="C30" s="62">
        <v>4213</v>
      </c>
      <c r="D30" s="48" t="s">
        <v>44</v>
      </c>
      <c r="E30" s="51">
        <v>59.76</v>
      </c>
      <c r="F30" s="51">
        <f>F32+F33</f>
        <v>105</v>
      </c>
      <c r="G30" s="51">
        <f>G32+G33</f>
        <v>105</v>
      </c>
      <c r="H30" s="34">
        <f t="shared" si="0"/>
        <v>0</v>
      </c>
      <c r="I30" s="34">
        <f t="shared" si="1"/>
        <v>45.24</v>
      </c>
      <c r="J30" s="50"/>
      <c r="K30" s="51">
        <f>K32+K33</f>
        <v>105</v>
      </c>
      <c r="L30" s="51">
        <f>L32+L33</f>
        <v>105</v>
      </c>
    </row>
    <row r="31" spans="1:16" s="58" customFormat="1">
      <c r="A31" s="53"/>
      <c r="B31" s="54"/>
      <c r="C31" s="55"/>
      <c r="D31" s="36" t="s">
        <v>29</v>
      </c>
      <c r="E31" s="63"/>
      <c r="F31" s="63"/>
      <c r="G31" s="63"/>
      <c r="H31" s="34">
        <f t="shared" si="0"/>
        <v>0</v>
      </c>
      <c r="I31" s="34">
        <f t="shared" si="1"/>
        <v>0</v>
      </c>
      <c r="J31" s="50"/>
      <c r="K31" s="63"/>
      <c r="L31" s="63"/>
    </row>
    <row r="32" spans="1:16" s="58" customFormat="1" ht="81">
      <c r="A32" s="53"/>
      <c r="B32" s="54"/>
      <c r="C32" s="55"/>
      <c r="D32" s="68" t="s">
        <v>45</v>
      </c>
      <c r="E32" s="63">
        <v>49.1</v>
      </c>
      <c r="F32" s="63">
        <f>65.3+20*1.45</f>
        <v>94.3</v>
      </c>
      <c r="G32" s="50">
        <f>65.3+20*1.45</f>
        <v>94.3</v>
      </c>
      <c r="H32" s="34">
        <f t="shared" si="0"/>
        <v>0</v>
      </c>
      <c r="I32" s="34">
        <f t="shared" si="1"/>
        <v>45.199999999999996</v>
      </c>
      <c r="J32" s="50" t="s">
        <v>46</v>
      </c>
      <c r="K32" s="63">
        <v>94.3</v>
      </c>
      <c r="L32" s="63">
        <v>94.3</v>
      </c>
      <c r="M32" s="61"/>
    </row>
    <row r="33" spans="1:12" s="58" customFormat="1" ht="27">
      <c r="A33" s="53"/>
      <c r="B33" s="54"/>
      <c r="C33" s="55"/>
      <c r="D33" s="68" t="s">
        <v>47</v>
      </c>
      <c r="E33" s="63">
        <v>10.7</v>
      </c>
      <c r="F33" s="63">
        <v>10.7</v>
      </c>
      <c r="G33" s="63">
        <v>10.7</v>
      </c>
      <c r="H33" s="34">
        <f t="shared" si="0"/>
        <v>0</v>
      </c>
      <c r="I33" s="34">
        <f t="shared" si="1"/>
        <v>0</v>
      </c>
      <c r="J33" s="50"/>
      <c r="K33" s="63">
        <v>10.7</v>
      </c>
      <c r="L33" s="63">
        <v>10.7</v>
      </c>
    </row>
    <row r="34" spans="1:12" s="58" customFormat="1" ht="67.5">
      <c r="A34" s="53"/>
      <c r="B34" s="54"/>
      <c r="C34" s="55">
        <v>4214</v>
      </c>
      <c r="D34" s="69" t="s">
        <v>48</v>
      </c>
      <c r="E34" s="63">
        <v>909.6</v>
      </c>
      <c r="F34" s="63">
        <v>2221.1999999999998</v>
      </c>
      <c r="G34" s="63">
        <v>2221.1999999999998</v>
      </c>
      <c r="H34" s="34">
        <f t="shared" si="0"/>
        <v>0</v>
      </c>
      <c r="I34" s="34">
        <f t="shared" si="1"/>
        <v>1311.6</v>
      </c>
      <c r="J34" s="70" t="s">
        <v>49</v>
      </c>
      <c r="K34" s="63">
        <v>2221.1999999999998</v>
      </c>
      <c r="L34" s="63">
        <v>2221.1999999999998</v>
      </c>
    </row>
    <row r="35" spans="1:12" s="31" customFormat="1" ht="81">
      <c r="A35" s="53"/>
      <c r="B35" s="54"/>
      <c r="C35" s="55">
        <v>4215</v>
      </c>
      <c r="D35" s="69" t="s">
        <v>50</v>
      </c>
      <c r="E35" s="63">
        <v>0</v>
      </c>
      <c r="F35" s="63">
        <v>160</v>
      </c>
      <c r="G35" s="63">
        <v>160</v>
      </c>
      <c r="H35" s="34">
        <f t="shared" si="0"/>
        <v>0</v>
      </c>
      <c r="I35" s="34">
        <f t="shared" si="1"/>
        <v>160</v>
      </c>
      <c r="J35" s="70" t="s">
        <v>51</v>
      </c>
      <c r="K35" s="63">
        <v>160</v>
      </c>
      <c r="L35" s="63">
        <v>160</v>
      </c>
    </row>
    <row r="36" spans="1:12" s="31" customFormat="1" ht="28.5">
      <c r="A36" s="53"/>
      <c r="B36" s="54"/>
      <c r="C36" s="55">
        <v>4216</v>
      </c>
      <c r="D36" s="69" t="s">
        <v>52</v>
      </c>
      <c r="E36" s="63"/>
      <c r="F36" s="63"/>
      <c r="G36" s="63"/>
      <c r="H36" s="34">
        <f t="shared" si="0"/>
        <v>0</v>
      </c>
      <c r="I36" s="34">
        <f t="shared" si="1"/>
        <v>0</v>
      </c>
      <c r="J36" s="50"/>
      <c r="K36" s="63"/>
      <c r="L36" s="63"/>
    </row>
    <row r="37" spans="1:12" s="31" customFormat="1" ht="14.25">
      <c r="A37" s="53"/>
      <c r="B37" s="54"/>
      <c r="C37" s="55">
        <v>4217</v>
      </c>
      <c r="D37" s="69" t="s">
        <v>53</v>
      </c>
      <c r="E37" s="63"/>
      <c r="F37" s="63"/>
      <c r="G37" s="63"/>
      <c r="H37" s="34">
        <f t="shared" si="0"/>
        <v>0</v>
      </c>
      <c r="I37" s="34">
        <f t="shared" si="1"/>
        <v>0</v>
      </c>
      <c r="J37" s="50"/>
      <c r="K37" s="63"/>
      <c r="L37" s="63"/>
    </row>
    <row r="38" spans="1:12" s="31" customFormat="1" ht="28.5">
      <c r="A38" s="53"/>
      <c r="B38" s="54"/>
      <c r="C38" s="62"/>
      <c r="D38" s="48" t="s">
        <v>54</v>
      </c>
      <c r="E38" s="51">
        <f>E40+E41</f>
        <v>4124.7</v>
      </c>
      <c r="F38" s="51">
        <f>F40+F41</f>
        <v>8347.5</v>
      </c>
      <c r="G38" s="51">
        <f>G40+G41</f>
        <v>12347.5</v>
      </c>
      <c r="H38" s="34">
        <f t="shared" si="0"/>
        <v>4000</v>
      </c>
      <c r="I38" s="34">
        <f t="shared" si="1"/>
        <v>8222.7999999999993</v>
      </c>
      <c r="J38" s="50"/>
      <c r="K38" s="51">
        <f>K40+K41</f>
        <v>12347.5</v>
      </c>
      <c r="L38" s="51">
        <f>L40+L41</f>
        <v>12347.5</v>
      </c>
    </row>
    <row r="39" spans="1:12" s="31" customFormat="1">
      <c r="A39" s="53"/>
      <c r="B39" s="54"/>
      <c r="C39" s="55"/>
      <c r="D39" s="36" t="s">
        <v>29</v>
      </c>
      <c r="E39" s="35"/>
      <c r="F39" s="35"/>
      <c r="G39" s="35"/>
      <c r="H39" s="34">
        <f t="shared" si="0"/>
        <v>0</v>
      </c>
      <c r="I39" s="34">
        <f t="shared" si="1"/>
        <v>0</v>
      </c>
      <c r="J39" s="50"/>
      <c r="K39" s="35"/>
      <c r="L39" s="35"/>
    </row>
    <row r="40" spans="1:12" s="31" customFormat="1">
      <c r="A40" s="53"/>
      <c r="B40" s="54"/>
      <c r="C40" s="55">
        <v>4221</v>
      </c>
      <c r="D40" s="36" t="s">
        <v>55</v>
      </c>
      <c r="E40" s="35">
        <v>4124.7</v>
      </c>
      <c r="F40" s="35">
        <v>8347.5</v>
      </c>
      <c r="G40" s="35">
        <v>8347.5</v>
      </c>
      <c r="H40" s="34">
        <f t="shared" si="0"/>
        <v>0</v>
      </c>
      <c r="I40" s="34">
        <f t="shared" si="1"/>
        <v>4222.8</v>
      </c>
      <c r="J40" s="50"/>
      <c r="K40" s="35">
        <v>8347.5</v>
      </c>
      <c r="L40" s="35">
        <v>8347.5</v>
      </c>
    </row>
    <row r="41" spans="1:12" s="31" customFormat="1" ht="27">
      <c r="A41" s="53"/>
      <c r="B41" s="54"/>
      <c r="C41" s="55">
        <v>4222</v>
      </c>
      <c r="D41" s="36" t="s">
        <v>56</v>
      </c>
      <c r="E41" s="35"/>
      <c r="F41" s="35"/>
      <c r="G41" s="35">
        <v>4000</v>
      </c>
      <c r="H41" s="34">
        <f t="shared" si="0"/>
        <v>4000</v>
      </c>
      <c r="I41" s="34">
        <f t="shared" si="1"/>
        <v>4000</v>
      </c>
      <c r="J41" s="50"/>
      <c r="K41" s="35">
        <v>4000</v>
      </c>
      <c r="L41" s="35">
        <v>4000</v>
      </c>
    </row>
    <row r="42" spans="1:12" s="58" customFormat="1" ht="14.25">
      <c r="A42" s="53"/>
      <c r="B42" s="54"/>
      <c r="C42" s="55">
        <v>4231</v>
      </c>
      <c r="D42" s="33" t="s">
        <v>57</v>
      </c>
      <c r="E42" s="35"/>
      <c r="F42" s="35"/>
      <c r="G42" s="35"/>
      <c r="H42" s="34">
        <f t="shared" ref="H42:H73" si="2">+G42-F42</f>
        <v>0</v>
      </c>
      <c r="I42" s="34">
        <f t="shared" ref="I42:I73" si="3">+G42-E42</f>
        <v>0</v>
      </c>
      <c r="J42" s="50"/>
      <c r="K42" s="35"/>
      <c r="L42" s="35"/>
    </row>
    <row r="43" spans="1:12" s="58" customFormat="1" ht="14.25">
      <c r="A43" s="53"/>
      <c r="B43" s="54"/>
      <c r="C43" s="55">
        <v>4232</v>
      </c>
      <c r="D43" s="33" t="s">
        <v>58</v>
      </c>
      <c r="E43" s="35">
        <v>576</v>
      </c>
      <c r="F43" s="50">
        <v>3032</v>
      </c>
      <c r="G43" s="50">
        <v>2652</v>
      </c>
      <c r="H43" s="34">
        <f t="shared" si="2"/>
        <v>-380</v>
      </c>
      <c r="I43" s="34">
        <f t="shared" si="3"/>
        <v>2076</v>
      </c>
      <c r="J43" s="70"/>
      <c r="K43" s="35">
        <v>3032</v>
      </c>
      <c r="L43" s="35">
        <v>3032</v>
      </c>
    </row>
    <row r="44" spans="1:12" s="58" customFormat="1" ht="49.5">
      <c r="A44" s="53"/>
      <c r="B44" s="54"/>
      <c r="C44" s="71">
        <v>4233</v>
      </c>
      <c r="D44" s="72" t="s">
        <v>59</v>
      </c>
      <c r="E44" s="73">
        <v>11.375999999999999</v>
      </c>
      <c r="F44" s="74">
        <v>23.7</v>
      </c>
      <c r="G44" s="74">
        <v>76.8</v>
      </c>
      <c r="H44" s="75">
        <f t="shared" si="2"/>
        <v>53.099999999999994</v>
      </c>
      <c r="I44" s="75">
        <f t="shared" si="3"/>
        <v>65.423999999999992</v>
      </c>
      <c r="J44" s="76" t="s">
        <v>60</v>
      </c>
      <c r="K44" s="77">
        <v>76.8</v>
      </c>
      <c r="L44" s="77">
        <v>76.8</v>
      </c>
    </row>
    <row r="45" spans="1:12" s="58" customFormat="1" ht="27">
      <c r="A45" s="53"/>
      <c r="B45" s="54"/>
      <c r="C45" s="55">
        <v>4234</v>
      </c>
      <c r="D45" s="33" t="s">
        <v>61</v>
      </c>
      <c r="E45" s="63">
        <v>0</v>
      </c>
      <c r="F45" s="63">
        <f>1000-900</f>
        <v>100</v>
      </c>
      <c r="G45" s="63">
        <v>500</v>
      </c>
      <c r="H45" s="34">
        <f t="shared" si="2"/>
        <v>400</v>
      </c>
      <c r="I45" s="34">
        <f t="shared" si="3"/>
        <v>500</v>
      </c>
      <c r="J45" s="50" t="s">
        <v>62</v>
      </c>
      <c r="K45" s="63">
        <v>500</v>
      </c>
      <c r="L45" s="63">
        <v>500</v>
      </c>
    </row>
    <row r="46" spans="1:12" s="31" customFormat="1" ht="14.25">
      <c r="A46" s="53"/>
      <c r="B46" s="54"/>
      <c r="C46" s="55">
        <v>4235</v>
      </c>
      <c r="D46" s="33" t="s">
        <v>63</v>
      </c>
      <c r="E46" s="63"/>
      <c r="F46" s="63"/>
      <c r="G46" s="63"/>
      <c r="H46" s="34">
        <f t="shared" si="2"/>
        <v>0</v>
      </c>
      <c r="I46" s="34">
        <f t="shared" si="3"/>
        <v>0</v>
      </c>
      <c r="J46" s="50"/>
      <c r="K46" s="63"/>
      <c r="L46" s="63"/>
    </row>
    <row r="47" spans="1:12" s="58" customFormat="1" ht="28.5">
      <c r="A47" s="53"/>
      <c r="B47" s="54"/>
      <c r="C47" s="55">
        <v>4236</v>
      </c>
      <c r="D47" s="33" t="s">
        <v>64</v>
      </c>
      <c r="E47" s="63"/>
      <c r="F47" s="63"/>
      <c r="G47" s="63"/>
      <c r="H47" s="34">
        <f t="shared" si="2"/>
        <v>0</v>
      </c>
      <c r="I47" s="34">
        <f t="shared" si="3"/>
        <v>0</v>
      </c>
      <c r="J47" s="50"/>
      <c r="K47" s="63"/>
      <c r="L47" s="63"/>
    </row>
    <row r="48" spans="1:12" s="31" customFormat="1" ht="14.25">
      <c r="A48" s="53"/>
      <c r="B48" s="54"/>
      <c r="C48" s="55">
        <v>4237</v>
      </c>
      <c r="D48" s="33" t="s">
        <v>65</v>
      </c>
      <c r="E48" s="63">
        <v>297.35000000000002</v>
      </c>
      <c r="F48" s="63">
        <f>500-200</f>
        <v>300</v>
      </c>
      <c r="G48" s="63">
        <f>500-200</f>
        <v>300</v>
      </c>
      <c r="H48" s="34">
        <f t="shared" si="2"/>
        <v>0</v>
      </c>
      <c r="I48" s="34">
        <f t="shared" si="3"/>
        <v>2.6499999999999773</v>
      </c>
      <c r="J48" s="50"/>
      <c r="K48" s="63">
        <v>300</v>
      </c>
      <c r="L48" s="63">
        <v>300</v>
      </c>
    </row>
    <row r="49" spans="1:12" s="31" customFormat="1" ht="14.25">
      <c r="A49" s="53"/>
      <c r="B49" s="54"/>
      <c r="C49" s="78">
        <v>4239</v>
      </c>
      <c r="D49" s="33" t="s">
        <v>66</v>
      </c>
      <c r="E49" s="35">
        <v>0</v>
      </c>
      <c r="F49" s="50">
        <v>340</v>
      </c>
      <c r="G49" s="50">
        <v>340</v>
      </c>
      <c r="H49" s="34">
        <f t="shared" si="2"/>
        <v>0</v>
      </c>
      <c r="I49" s="34">
        <f t="shared" si="3"/>
        <v>340</v>
      </c>
      <c r="J49" s="50"/>
      <c r="K49" s="35">
        <v>340</v>
      </c>
      <c r="L49" s="35">
        <v>340</v>
      </c>
    </row>
    <row r="50" spans="1:12" s="31" customFormat="1" ht="27" customHeight="1">
      <c r="A50" s="53"/>
      <c r="B50" s="54"/>
      <c r="C50" s="55">
        <v>4241</v>
      </c>
      <c r="D50" s="33" t="s">
        <v>67</v>
      </c>
      <c r="E50" s="63"/>
      <c r="F50" s="50">
        <v>120</v>
      </c>
      <c r="G50" s="50">
        <v>120</v>
      </c>
      <c r="H50" s="34">
        <f t="shared" si="2"/>
        <v>0</v>
      </c>
      <c r="I50" s="34">
        <f t="shared" si="3"/>
        <v>120</v>
      </c>
      <c r="J50" s="50" t="s">
        <v>68</v>
      </c>
      <c r="K50" s="63">
        <v>120</v>
      </c>
      <c r="L50" s="63">
        <v>120</v>
      </c>
    </row>
    <row r="51" spans="1:12" s="31" customFormat="1" ht="80.25" customHeight="1">
      <c r="A51" s="53"/>
      <c r="B51" s="54"/>
      <c r="C51" s="55">
        <v>4251</v>
      </c>
      <c r="D51" s="33" t="s">
        <v>69</v>
      </c>
      <c r="E51" s="35">
        <v>2432.6999999999998</v>
      </c>
      <c r="F51" s="35">
        <v>1219.8</v>
      </c>
      <c r="G51" s="50">
        <v>24905</v>
      </c>
      <c r="H51" s="34">
        <f t="shared" si="2"/>
        <v>23685.200000000001</v>
      </c>
      <c r="I51" s="34">
        <f t="shared" si="3"/>
        <v>22472.3</v>
      </c>
      <c r="J51" s="110" t="s">
        <v>70</v>
      </c>
      <c r="K51" s="63">
        <v>1219.8</v>
      </c>
      <c r="L51" s="63">
        <v>1219.8</v>
      </c>
    </row>
    <row r="52" spans="1:12" s="31" customFormat="1" ht="31.5" customHeight="1">
      <c r="A52" s="53"/>
      <c r="B52" s="54"/>
      <c r="C52" s="62">
        <v>4252</v>
      </c>
      <c r="D52" s="48" t="s">
        <v>71</v>
      </c>
      <c r="E52" s="51">
        <v>2728.8</v>
      </c>
      <c r="F52" s="51">
        <f>F54+F55</f>
        <v>1200</v>
      </c>
      <c r="G52" s="51">
        <f>G54+G55</f>
        <v>1580</v>
      </c>
      <c r="H52" s="34">
        <f t="shared" si="2"/>
        <v>380</v>
      </c>
      <c r="I52" s="34">
        <f t="shared" si="3"/>
        <v>-1148.8000000000002</v>
      </c>
      <c r="J52" s="50"/>
      <c r="K52" s="51">
        <f>K54+K55</f>
        <v>1200</v>
      </c>
      <c r="L52" s="51">
        <f>L54+L55</f>
        <v>1200</v>
      </c>
    </row>
    <row r="53" spans="1:12" s="31" customFormat="1" ht="17.25" customHeight="1">
      <c r="A53" s="53"/>
      <c r="B53" s="54"/>
      <c r="C53" s="55"/>
      <c r="D53" s="36" t="s">
        <v>29</v>
      </c>
      <c r="E53" s="35"/>
      <c r="F53" s="35"/>
      <c r="G53" s="35"/>
      <c r="H53" s="34">
        <f t="shared" si="2"/>
        <v>0</v>
      </c>
      <c r="I53" s="34">
        <f t="shared" si="3"/>
        <v>0</v>
      </c>
      <c r="J53" s="50"/>
      <c r="K53" s="35"/>
      <c r="L53" s="35"/>
    </row>
    <row r="54" spans="1:12" s="58" customFormat="1" ht="27">
      <c r="A54" s="53"/>
      <c r="B54" s="54"/>
      <c r="C54" s="55"/>
      <c r="D54" s="36" t="s">
        <v>72</v>
      </c>
      <c r="E54" s="35">
        <v>929.2</v>
      </c>
      <c r="F54" s="35">
        <v>929.2</v>
      </c>
      <c r="G54" s="35">
        <v>929.2</v>
      </c>
      <c r="H54" s="34">
        <f t="shared" si="2"/>
        <v>0</v>
      </c>
      <c r="I54" s="34">
        <f t="shared" si="3"/>
        <v>0</v>
      </c>
      <c r="J54" s="50" t="s">
        <v>73</v>
      </c>
      <c r="K54" s="35">
        <v>929.2</v>
      </c>
      <c r="L54" s="35">
        <v>929.2</v>
      </c>
    </row>
    <row r="55" spans="1:12" s="58" customFormat="1" ht="27">
      <c r="A55" s="53"/>
      <c r="B55" s="54"/>
      <c r="C55" s="66"/>
      <c r="D55" s="36" t="s">
        <v>74</v>
      </c>
      <c r="E55" s="35">
        <v>1799.6</v>
      </c>
      <c r="F55" s="35">
        <v>270.8</v>
      </c>
      <c r="G55" s="35">
        <v>650.79999999999995</v>
      </c>
      <c r="H55" s="34">
        <f t="shared" si="2"/>
        <v>379.99999999999994</v>
      </c>
      <c r="I55" s="34">
        <f t="shared" si="3"/>
        <v>-1148.8</v>
      </c>
      <c r="J55" s="50" t="s">
        <v>75</v>
      </c>
      <c r="K55" s="35">
        <v>270.8</v>
      </c>
      <c r="L55" s="35">
        <v>270.8</v>
      </c>
    </row>
    <row r="56" spans="1:12" s="58" customFormat="1" ht="14.25">
      <c r="A56" s="53"/>
      <c r="B56" s="54"/>
      <c r="C56" s="62">
        <v>4261</v>
      </c>
      <c r="D56" s="48" t="s">
        <v>76</v>
      </c>
      <c r="E56" s="51">
        <f>E58+E59</f>
        <v>679.17</v>
      </c>
      <c r="F56" s="51">
        <f>F58+F59</f>
        <v>1211.9000000000001</v>
      </c>
      <c r="G56" s="51">
        <f>G58+G59</f>
        <v>1211.9000000000001</v>
      </c>
      <c r="H56" s="34">
        <f t="shared" si="2"/>
        <v>0</v>
      </c>
      <c r="I56" s="34">
        <f t="shared" si="3"/>
        <v>532.73000000000013</v>
      </c>
      <c r="J56" s="50"/>
      <c r="K56" s="51">
        <f>K58+K59</f>
        <v>1433.8</v>
      </c>
      <c r="L56" s="51">
        <f>L58+L59</f>
        <v>1433.8</v>
      </c>
    </row>
    <row r="57" spans="1:12" s="58" customFormat="1">
      <c r="A57" s="53"/>
      <c r="B57" s="54"/>
      <c r="C57" s="55"/>
      <c r="D57" s="36" t="s">
        <v>29</v>
      </c>
      <c r="E57" s="63"/>
      <c r="F57" s="63"/>
      <c r="G57" s="63"/>
      <c r="H57" s="34">
        <f t="shared" si="2"/>
        <v>0</v>
      </c>
      <c r="I57" s="34">
        <f t="shared" si="3"/>
        <v>0</v>
      </c>
      <c r="J57" s="50"/>
      <c r="K57" s="63"/>
      <c r="L57" s="63"/>
    </row>
    <row r="58" spans="1:12" s="58" customFormat="1" ht="27">
      <c r="A58" s="53"/>
      <c r="B58" s="54"/>
      <c r="C58" s="55"/>
      <c r="D58" s="36" t="s">
        <v>77</v>
      </c>
      <c r="E58" s="63">
        <v>679.17</v>
      </c>
      <c r="F58" s="63">
        <v>1211.9000000000001</v>
      </c>
      <c r="G58" s="63">
        <v>1211.9000000000001</v>
      </c>
      <c r="H58" s="34">
        <f t="shared" si="2"/>
        <v>0</v>
      </c>
      <c r="I58" s="34">
        <f t="shared" si="3"/>
        <v>532.73000000000013</v>
      </c>
      <c r="J58" s="50" t="s">
        <v>78</v>
      </c>
      <c r="K58" s="63">
        <v>1433.8</v>
      </c>
      <c r="L58" s="63">
        <v>1433.8</v>
      </c>
    </row>
    <row r="59" spans="1:12" s="58" customFormat="1">
      <c r="A59" s="53"/>
      <c r="B59" s="54"/>
      <c r="C59" s="55"/>
      <c r="D59" s="36" t="s">
        <v>79</v>
      </c>
      <c r="E59" s="63"/>
      <c r="F59" s="63"/>
      <c r="G59" s="63"/>
      <c r="H59" s="34">
        <f t="shared" si="2"/>
        <v>0</v>
      </c>
      <c r="I59" s="34">
        <f t="shared" si="3"/>
        <v>0</v>
      </c>
      <c r="J59" s="50"/>
      <c r="K59" s="63"/>
      <c r="L59" s="63"/>
    </row>
    <row r="60" spans="1:12" s="58" customFormat="1" ht="18.75" customHeight="1">
      <c r="A60" s="53"/>
      <c r="B60" s="54"/>
      <c r="C60" s="55">
        <v>4262</v>
      </c>
      <c r="D60" s="33" t="s">
        <v>80</v>
      </c>
      <c r="E60" s="63"/>
      <c r="F60" s="63"/>
      <c r="G60" s="63"/>
      <c r="H60" s="34">
        <f t="shared" si="2"/>
        <v>0</v>
      </c>
      <c r="I60" s="34">
        <f t="shared" si="3"/>
        <v>0</v>
      </c>
      <c r="J60" s="50"/>
      <c r="K60" s="63"/>
      <c r="L60" s="63"/>
    </row>
    <row r="61" spans="1:12" s="58" customFormat="1" ht="18.75" customHeight="1">
      <c r="A61" s="53"/>
      <c r="B61" s="54"/>
      <c r="C61" s="55">
        <v>4264</v>
      </c>
      <c r="D61" s="33" t="s">
        <v>81</v>
      </c>
      <c r="E61" s="63">
        <v>3321.4</v>
      </c>
      <c r="F61" s="67">
        <v>3826.8</v>
      </c>
      <c r="G61" s="67">
        <v>3826.8</v>
      </c>
      <c r="H61" s="34">
        <f t="shared" si="2"/>
        <v>0</v>
      </c>
      <c r="I61" s="34">
        <f t="shared" si="3"/>
        <v>505.40000000000009</v>
      </c>
      <c r="J61" s="50"/>
      <c r="K61" s="67">
        <v>3826.8</v>
      </c>
      <c r="L61" s="67">
        <v>3826.8</v>
      </c>
    </row>
    <row r="62" spans="1:12" s="58" customFormat="1" ht="22.5" customHeight="1">
      <c r="A62" s="53"/>
      <c r="B62" s="54"/>
      <c r="C62" s="55">
        <v>4266</v>
      </c>
      <c r="D62" s="33" t="s">
        <v>82</v>
      </c>
      <c r="E62" s="63"/>
      <c r="F62" s="63"/>
      <c r="G62" s="63"/>
      <c r="H62" s="34">
        <f t="shared" si="2"/>
        <v>0</v>
      </c>
      <c r="I62" s="34">
        <f t="shared" si="3"/>
        <v>0</v>
      </c>
      <c r="J62" s="50"/>
      <c r="K62" s="63"/>
      <c r="L62" s="63"/>
    </row>
    <row r="63" spans="1:12" s="58" customFormat="1" ht="14.25">
      <c r="A63" s="53"/>
      <c r="B63" s="54"/>
      <c r="C63" s="55">
        <v>4267</v>
      </c>
      <c r="D63" s="33" t="s">
        <v>83</v>
      </c>
      <c r="E63" s="63">
        <v>207.3</v>
      </c>
      <c r="F63" s="63">
        <v>570.4</v>
      </c>
      <c r="G63" s="63">
        <v>570.4</v>
      </c>
      <c r="H63" s="34">
        <f t="shared" si="2"/>
        <v>0</v>
      </c>
      <c r="I63" s="34">
        <f t="shared" si="3"/>
        <v>363.09999999999997</v>
      </c>
      <c r="J63" s="50"/>
      <c r="K63" s="63">
        <v>570.4</v>
      </c>
      <c r="L63" s="63">
        <v>570.4</v>
      </c>
    </row>
    <row r="64" spans="1:12" s="58" customFormat="1" ht="27">
      <c r="A64" s="53"/>
      <c r="B64" s="54"/>
      <c r="C64" s="55">
        <v>4269</v>
      </c>
      <c r="D64" s="33" t="s">
        <v>84</v>
      </c>
      <c r="E64" s="63"/>
      <c r="F64" s="63"/>
      <c r="G64" s="63">
        <v>100</v>
      </c>
      <c r="H64" s="34">
        <f t="shared" si="2"/>
        <v>100</v>
      </c>
      <c r="I64" s="34">
        <f t="shared" si="3"/>
        <v>100</v>
      </c>
      <c r="J64" s="50" t="s">
        <v>85</v>
      </c>
      <c r="K64" s="63"/>
      <c r="L64" s="63"/>
    </row>
    <row r="65" spans="1:12" s="58" customFormat="1" ht="28.5">
      <c r="A65" s="53"/>
      <c r="B65" s="54"/>
      <c r="C65" s="55">
        <v>4511</v>
      </c>
      <c r="D65" s="33" t="s">
        <v>86</v>
      </c>
      <c r="E65" s="63"/>
      <c r="F65" s="63"/>
      <c r="G65" s="63"/>
      <c r="H65" s="34">
        <f t="shared" si="2"/>
        <v>0</v>
      </c>
      <c r="I65" s="34">
        <f t="shared" si="3"/>
        <v>0</v>
      </c>
      <c r="J65" s="50"/>
      <c r="K65" s="63"/>
      <c r="L65" s="63"/>
    </row>
    <row r="66" spans="1:12" s="79" customFormat="1" ht="28.5">
      <c r="A66" s="53"/>
      <c r="B66" s="54"/>
      <c r="C66" s="55">
        <v>4621</v>
      </c>
      <c r="D66" s="33" t="s">
        <v>87</v>
      </c>
      <c r="E66" s="63"/>
      <c r="F66" s="63"/>
      <c r="G66" s="63"/>
      <c r="H66" s="34">
        <f t="shared" si="2"/>
        <v>0</v>
      </c>
      <c r="I66" s="34">
        <f t="shared" si="3"/>
        <v>0</v>
      </c>
      <c r="J66" s="111"/>
      <c r="K66" s="63"/>
      <c r="L66" s="63"/>
    </row>
    <row r="67" spans="1:12" s="79" customFormat="1" ht="28.5">
      <c r="A67" s="53"/>
      <c r="B67" s="54"/>
      <c r="C67" s="55">
        <v>4631</v>
      </c>
      <c r="D67" s="33" t="s">
        <v>88</v>
      </c>
      <c r="E67" s="63"/>
      <c r="F67" s="63"/>
      <c r="G67" s="63"/>
      <c r="H67" s="34">
        <f t="shared" si="2"/>
        <v>0</v>
      </c>
      <c r="I67" s="34">
        <f t="shared" si="3"/>
        <v>0</v>
      </c>
      <c r="J67" s="111"/>
      <c r="K67" s="63"/>
      <c r="L67" s="63"/>
    </row>
    <row r="68" spans="1:12" s="79" customFormat="1" ht="21.75" customHeight="1">
      <c r="A68" s="53"/>
      <c r="B68" s="54"/>
      <c r="C68" s="55">
        <v>4632</v>
      </c>
      <c r="D68" s="33" t="s">
        <v>89</v>
      </c>
      <c r="E68" s="63"/>
      <c r="F68" s="63"/>
      <c r="G68" s="63"/>
      <c r="H68" s="34">
        <f t="shared" si="2"/>
        <v>0</v>
      </c>
      <c r="I68" s="34">
        <f t="shared" si="3"/>
        <v>0</v>
      </c>
      <c r="J68" s="50"/>
      <c r="K68" s="63"/>
      <c r="L68" s="63"/>
    </row>
    <row r="69" spans="1:12" s="79" customFormat="1" ht="42" customHeight="1">
      <c r="A69" s="53"/>
      <c r="B69" s="54"/>
      <c r="C69" s="55" t="s">
        <v>90</v>
      </c>
      <c r="D69" s="33" t="s">
        <v>91</v>
      </c>
      <c r="E69" s="63"/>
      <c r="F69" s="63"/>
      <c r="G69" s="63"/>
      <c r="H69" s="34">
        <f t="shared" si="2"/>
        <v>0</v>
      </c>
      <c r="I69" s="34">
        <f t="shared" si="3"/>
        <v>0</v>
      </c>
      <c r="J69" s="50"/>
      <c r="K69" s="63"/>
      <c r="L69" s="63"/>
    </row>
    <row r="70" spans="1:12" s="79" customFormat="1" ht="48.75" customHeight="1">
      <c r="A70" s="53"/>
      <c r="B70" s="54"/>
      <c r="C70" s="55">
        <v>4638</v>
      </c>
      <c r="D70" s="33" t="s">
        <v>92</v>
      </c>
      <c r="E70" s="63"/>
      <c r="F70" s="63"/>
      <c r="G70" s="63"/>
      <c r="H70" s="34">
        <f t="shared" si="2"/>
        <v>0</v>
      </c>
      <c r="I70" s="34">
        <f t="shared" si="3"/>
        <v>0</v>
      </c>
      <c r="J70" s="50"/>
      <c r="K70" s="63"/>
      <c r="L70" s="63"/>
    </row>
    <row r="71" spans="1:12" s="79" customFormat="1" ht="14.25">
      <c r="A71" s="53"/>
      <c r="B71" s="54"/>
      <c r="C71" s="55" t="s">
        <v>93</v>
      </c>
      <c r="D71" s="33" t="s">
        <v>94</v>
      </c>
      <c r="E71" s="63"/>
      <c r="F71" s="63"/>
      <c r="G71" s="63"/>
      <c r="H71" s="34">
        <f t="shared" si="2"/>
        <v>0</v>
      </c>
      <c r="I71" s="34">
        <f t="shared" si="3"/>
        <v>0</v>
      </c>
      <c r="J71" s="50"/>
      <c r="K71" s="63"/>
      <c r="L71" s="63"/>
    </row>
    <row r="72" spans="1:12" s="79" customFormat="1" ht="14.25">
      <c r="A72" s="53"/>
      <c r="B72" s="54"/>
      <c r="C72" s="55">
        <v>4729</v>
      </c>
      <c r="D72" s="33" t="s">
        <v>95</v>
      </c>
      <c r="E72" s="63"/>
      <c r="F72" s="63"/>
      <c r="G72" s="63"/>
      <c r="H72" s="34">
        <f t="shared" si="2"/>
        <v>0</v>
      </c>
      <c r="I72" s="34">
        <f t="shared" si="3"/>
        <v>0</v>
      </c>
      <c r="J72" s="80"/>
      <c r="K72" s="63"/>
      <c r="L72" s="63"/>
    </row>
    <row r="73" spans="1:12" s="79" customFormat="1" ht="14.25">
      <c r="A73" s="53"/>
      <c r="B73" s="54"/>
      <c r="C73" s="55">
        <v>4822</v>
      </c>
      <c r="D73" s="33" t="s">
        <v>96</v>
      </c>
      <c r="E73" s="63"/>
      <c r="F73" s="63"/>
      <c r="G73" s="63"/>
      <c r="H73" s="34">
        <f t="shared" si="2"/>
        <v>0</v>
      </c>
      <c r="I73" s="34">
        <f t="shared" si="3"/>
        <v>0</v>
      </c>
      <c r="J73" s="80"/>
      <c r="K73" s="63"/>
      <c r="L73" s="63"/>
    </row>
    <row r="74" spans="1:12" s="79" customFormat="1" ht="14.25">
      <c r="A74" s="53"/>
      <c r="B74" s="54"/>
      <c r="C74" s="62">
        <v>4823</v>
      </c>
      <c r="D74" s="48" t="s">
        <v>97</v>
      </c>
      <c r="E74" s="51">
        <f>E76+E77+E78</f>
        <v>40.6</v>
      </c>
      <c r="F74" s="51">
        <f>F76+F77+F78</f>
        <v>44</v>
      </c>
      <c r="G74" s="51">
        <f>G76+G77+G78</f>
        <v>92</v>
      </c>
      <c r="H74" s="34">
        <f t="shared" ref="H74:H105" si="4">+G74-F74</f>
        <v>48</v>
      </c>
      <c r="I74" s="34">
        <f t="shared" ref="I74:I90" si="5">+G74-E74</f>
        <v>51.4</v>
      </c>
      <c r="J74" s="50"/>
      <c r="K74" s="51">
        <f>K76+K77+K78</f>
        <v>92</v>
      </c>
      <c r="L74" s="51">
        <f>L76+L77+L78</f>
        <v>92</v>
      </c>
    </row>
    <row r="75" spans="1:12" s="79" customFormat="1" ht="14.25">
      <c r="A75" s="53"/>
      <c r="B75" s="54"/>
      <c r="C75" s="55"/>
      <c r="D75" s="36" t="s">
        <v>29</v>
      </c>
      <c r="E75" s="63"/>
      <c r="F75" s="63"/>
      <c r="G75" s="63"/>
      <c r="H75" s="34">
        <f t="shared" si="4"/>
        <v>0</v>
      </c>
      <c r="I75" s="34">
        <f t="shared" si="5"/>
        <v>0</v>
      </c>
      <c r="J75" s="80"/>
      <c r="K75" s="63"/>
      <c r="L75" s="63"/>
    </row>
    <row r="76" spans="1:12" s="58" customFormat="1" ht="27">
      <c r="A76" s="53"/>
      <c r="B76" s="54"/>
      <c r="C76" s="55"/>
      <c r="D76" s="36" t="s">
        <v>98</v>
      </c>
      <c r="E76" s="63">
        <v>40.6</v>
      </c>
      <c r="F76" s="63">
        <v>44</v>
      </c>
      <c r="G76" s="63">
        <v>44</v>
      </c>
      <c r="H76" s="34">
        <f t="shared" si="4"/>
        <v>0</v>
      </c>
      <c r="I76" s="34">
        <f t="shared" si="5"/>
        <v>3.3999999999999986</v>
      </c>
      <c r="J76" s="80"/>
      <c r="K76" s="63">
        <v>44</v>
      </c>
      <c r="L76" s="63">
        <v>44</v>
      </c>
    </row>
    <row r="77" spans="1:12" ht="27.95" customHeight="1">
      <c r="A77" s="53"/>
      <c r="B77" s="54"/>
      <c r="C77" s="55"/>
      <c r="D77" s="36" t="s">
        <v>99</v>
      </c>
      <c r="E77" s="63"/>
      <c r="F77" s="63"/>
      <c r="G77" s="63"/>
      <c r="H77" s="34">
        <f t="shared" si="4"/>
        <v>0</v>
      </c>
      <c r="I77" s="34">
        <f t="shared" si="5"/>
        <v>0</v>
      </c>
      <c r="J77" s="80"/>
      <c r="K77" s="63"/>
      <c r="L77" s="63"/>
    </row>
    <row r="78" spans="1:12" ht="14.25">
      <c r="A78" s="53"/>
      <c r="B78" s="54"/>
      <c r="C78" s="55"/>
      <c r="D78" s="36" t="s">
        <v>100</v>
      </c>
      <c r="E78" s="63"/>
      <c r="F78" s="63"/>
      <c r="G78" s="63">
        <v>48</v>
      </c>
      <c r="H78" s="34">
        <f t="shared" si="4"/>
        <v>48</v>
      </c>
      <c r="I78" s="34">
        <f t="shared" si="5"/>
        <v>48</v>
      </c>
      <c r="J78" s="80"/>
      <c r="K78" s="63">
        <v>48</v>
      </c>
      <c r="L78" s="63">
        <v>48</v>
      </c>
    </row>
    <row r="79" spans="1:12" ht="42.75" customHeight="1">
      <c r="A79" s="53"/>
      <c r="B79" s="54"/>
      <c r="C79" s="55" t="s">
        <v>101</v>
      </c>
      <c r="D79" s="33" t="s">
        <v>102</v>
      </c>
      <c r="E79" s="63"/>
      <c r="F79" s="63"/>
      <c r="G79" s="63"/>
      <c r="H79" s="34">
        <f t="shared" si="4"/>
        <v>0</v>
      </c>
      <c r="I79" s="34">
        <f t="shared" si="5"/>
        <v>0</v>
      </c>
      <c r="J79" s="80"/>
      <c r="K79" s="63"/>
      <c r="L79" s="63"/>
    </row>
    <row r="80" spans="1:12" ht="14.25">
      <c r="A80" s="53"/>
      <c r="B80" s="54"/>
      <c r="C80" s="55">
        <v>4861</v>
      </c>
      <c r="D80" s="33" t="s">
        <v>103</v>
      </c>
      <c r="E80" s="63"/>
      <c r="F80" s="63"/>
      <c r="G80" s="63"/>
      <c r="H80" s="34">
        <f t="shared" si="4"/>
        <v>0</v>
      </c>
      <c r="I80" s="34">
        <f t="shared" si="5"/>
        <v>0</v>
      </c>
      <c r="J80" s="80"/>
      <c r="K80" s="63"/>
      <c r="L80" s="63"/>
    </row>
    <row r="81" spans="1:12" ht="14.25">
      <c r="A81" s="81"/>
      <c r="B81" s="82"/>
      <c r="C81" s="55">
        <v>4891</v>
      </c>
      <c r="D81" s="33" t="s">
        <v>104</v>
      </c>
      <c r="E81" s="63"/>
      <c r="F81" s="63"/>
      <c r="G81" s="63"/>
      <c r="H81" s="34">
        <f t="shared" si="4"/>
        <v>0</v>
      </c>
      <c r="I81" s="34">
        <f t="shared" si="5"/>
        <v>0</v>
      </c>
      <c r="J81" s="50"/>
      <c r="K81" s="63"/>
      <c r="L81" s="63"/>
    </row>
    <row r="82" spans="1:12" ht="9.9499999999999993" customHeight="1">
      <c r="D82" s="83"/>
      <c r="E82" s="84"/>
      <c r="F82" s="84"/>
      <c r="G82" s="84"/>
      <c r="H82" s="34">
        <f t="shared" si="4"/>
        <v>0</v>
      </c>
      <c r="I82" s="34">
        <f t="shared" si="5"/>
        <v>0</v>
      </c>
      <c r="J82" s="112"/>
      <c r="K82" s="84"/>
      <c r="L82" s="84"/>
    </row>
    <row r="83" spans="1:12" s="88" customFormat="1" ht="28.5">
      <c r="A83" s="127" t="s">
        <v>8</v>
      </c>
      <c r="B83" s="127"/>
      <c r="C83" s="85"/>
      <c r="D83" s="86" t="s">
        <v>105</v>
      </c>
      <c r="E83" s="87">
        <f>SUM(E84:E888)</f>
        <v>0</v>
      </c>
      <c r="F83" s="87">
        <f>SUM(F84:F888)</f>
        <v>46705</v>
      </c>
      <c r="G83" s="87">
        <f>SUM(G84:G88)</f>
        <v>74770</v>
      </c>
      <c r="H83" s="87">
        <f t="shared" si="4"/>
        <v>28065</v>
      </c>
      <c r="I83" s="87">
        <f t="shared" si="5"/>
        <v>74770</v>
      </c>
      <c r="J83" s="87"/>
      <c r="K83" s="87">
        <f>SUM(K84:K888)</f>
        <v>0</v>
      </c>
      <c r="L83" s="87">
        <f>SUM(L84:L888)</f>
        <v>0</v>
      </c>
    </row>
    <row r="84" spans="1:12" ht="23.25" customHeight="1">
      <c r="A84" s="89" t="s">
        <v>15</v>
      </c>
      <c r="B84" s="89" t="s">
        <v>16</v>
      </c>
      <c r="C84" s="90"/>
      <c r="D84" s="43" t="s">
        <v>29</v>
      </c>
      <c r="E84" s="91"/>
      <c r="F84" s="91"/>
      <c r="G84" s="91"/>
      <c r="H84" s="34">
        <f t="shared" si="4"/>
        <v>0</v>
      </c>
      <c r="I84" s="34">
        <f t="shared" si="5"/>
        <v>0</v>
      </c>
      <c r="J84" s="113"/>
      <c r="K84" s="91"/>
      <c r="L84" s="91"/>
    </row>
    <row r="85" spans="1:12" s="99" customFormat="1" ht="15.75" customHeight="1">
      <c r="A85" s="53"/>
      <c r="B85" s="53"/>
      <c r="C85" s="92">
        <v>5122</v>
      </c>
      <c r="D85" s="93" t="s">
        <v>106</v>
      </c>
      <c r="E85" s="94">
        <v>0</v>
      </c>
      <c r="F85" s="95">
        <v>8505</v>
      </c>
      <c r="G85" s="96">
        <v>8505</v>
      </c>
      <c r="H85" s="34">
        <f t="shared" si="4"/>
        <v>0</v>
      </c>
      <c r="I85" s="34">
        <f t="shared" si="5"/>
        <v>8505</v>
      </c>
      <c r="J85" s="114" t="s">
        <v>107</v>
      </c>
      <c r="K85" s="97"/>
      <c r="L85" s="98"/>
    </row>
    <row r="86" spans="1:12" s="99" customFormat="1" ht="14.25">
      <c r="A86" s="53"/>
      <c r="B86" s="53"/>
      <c r="C86" s="92">
        <v>5129</v>
      </c>
      <c r="D86" s="93" t="s">
        <v>108</v>
      </c>
      <c r="E86" s="98"/>
      <c r="F86" s="98">
        <v>38200</v>
      </c>
      <c r="G86" s="98">
        <v>66265</v>
      </c>
      <c r="H86" s="34">
        <f t="shared" si="4"/>
        <v>28065</v>
      </c>
      <c r="I86" s="34">
        <f t="shared" si="5"/>
        <v>66265</v>
      </c>
      <c r="J86" s="96"/>
      <c r="K86" s="100"/>
      <c r="L86" s="100"/>
    </row>
    <row r="87" spans="1:12" s="99" customFormat="1" ht="14.25">
      <c r="A87" s="53"/>
      <c r="B87" s="53"/>
      <c r="C87" s="92">
        <v>5131</v>
      </c>
      <c r="D87" s="93" t="s">
        <v>109</v>
      </c>
      <c r="E87" s="100"/>
      <c r="F87" s="100"/>
      <c r="G87" s="100"/>
      <c r="H87" s="34">
        <f t="shared" si="4"/>
        <v>0</v>
      </c>
      <c r="I87" s="34">
        <f t="shared" si="5"/>
        <v>0</v>
      </c>
      <c r="J87" s="96"/>
      <c r="K87" s="100"/>
      <c r="L87" s="100"/>
    </row>
    <row r="88" spans="1:12" s="99" customFormat="1" ht="15.75" customHeight="1">
      <c r="A88" s="81"/>
      <c r="B88" s="81"/>
      <c r="C88" s="92">
        <v>5132</v>
      </c>
      <c r="D88" s="93" t="s">
        <v>110</v>
      </c>
      <c r="E88" s="100"/>
      <c r="F88" s="98"/>
      <c r="G88" s="98"/>
      <c r="H88" s="34">
        <f t="shared" si="4"/>
        <v>0</v>
      </c>
      <c r="I88" s="34">
        <f t="shared" si="5"/>
        <v>0</v>
      </c>
      <c r="J88" s="115"/>
      <c r="K88" s="100"/>
      <c r="L88" s="100"/>
    </row>
    <row r="89" spans="1:12" ht="23.25" customHeight="1">
      <c r="A89" s="89" t="s">
        <v>15</v>
      </c>
      <c r="B89" s="89" t="s">
        <v>16</v>
      </c>
      <c r="C89" s="90"/>
      <c r="D89" s="43" t="s">
        <v>29</v>
      </c>
      <c r="E89" s="87">
        <f>SUM(E90:E894)</f>
        <v>0</v>
      </c>
      <c r="F89" s="87">
        <f>SUM(F90:F894)</f>
        <v>0</v>
      </c>
      <c r="G89" s="87">
        <f>SUM(G90:G894)</f>
        <v>17000</v>
      </c>
      <c r="H89" s="87">
        <f t="shared" si="4"/>
        <v>17000</v>
      </c>
      <c r="I89" s="87">
        <f t="shared" si="5"/>
        <v>17000</v>
      </c>
      <c r="J89" s="87"/>
      <c r="K89" s="87">
        <f>SUM(K90:K894)</f>
        <v>0</v>
      </c>
      <c r="L89" s="87">
        <f>SUM(L90:L894)</f>
        <v>0</v>
      </c>
    </row>
    <row r="90" spans="1:12" s="99" customFormat="1" ht="98.25" customHeight="1">
      <c r="A90" s="119">
        <v>1213</v>
      </c>
      <c r="B90" s="120">
        <v>31007</v>
      </c>
      <c r="C90" s="121">
        <v>5121</v>
      </c>
      <c r="D90" s="118" t="s">
        <v>111</v>
      </c>
      <c r="E90" s="100"/>
      <c r="F90" s="98"/>
      <c r="G90" s="101">
        <v>17000</v>
      </c>
      <c r="H90" s="34">
        <f t="shared" si="4"/>
        <v>17000</v>
      </c>
      <c r="I90" s="34">
        <f t="shared" si="5"/>
        <v>17000</v>
      </c>
      <c r="J90" s="116" t="s">
        <v>112</v>
      </c>
      <c r="K90" s="100"/>
      <c r="L90" s="100"/>
    </row>
    <row r="92" spans="1:12">
      <c r="E92" s="102"/>
    </row>
    <row r="142" spans="2:2">
      <c r="B142" s="5" t="s">
        <v>113</v>
      </c>
    </row>
    <row r="143" spans="2:2">
      <c r="B143" s="5" t="s">
        <v>114</v>
      </c>
    </row>
    <row r="144" spans="2:2">
      <c r="B144" s="5" t="s">
        <v>115</v>
      </c>
    </row>
    <row r="145" spans="2:2">
      <c r="B145" s="5" t="s">
        <v>115</v>
      </c>
    </row>
    <row r="146" spans="2:2">
      <c r="B146" s="5" t="s">
        <v>116</v>
      </c>
    </row>
    <row r="147" spans="2:2">
      <c r="B147" s="5" t="s">
        <v>117</v>
      </c>
    </row>
    <row r="148" spans="2:2">
      <c r="B148" s="5" t="s">
        <v>118</v>
      </c>
    </row>
    <row r="149" spans="2:2">
      <c r="B149" s="5" t="s">
        <v>119</v>
      </c>
    </row>
    <row r="150" spans="2:2">
      <c r="B150" s="5" t="s">
        <v>120</v>
      </c>
    </row>
    <row r="151" spans="2:2">
      <c r="B151" s="5" t="s">
        <v>120</v>
      </c>
    </row>
    <row r="152" spans="2:2">
      <c r="B152" s="5" t="s">
        <v>121</v>
      </c>
    </row>
    <row r="153" spans="2:2">
      <c r="B153" s="5" t="s">
        <v>122</v>
      </c>
    </row>
    <row r="154" spans="2:2">
      <c r="B154" s="5" t="s">
        <v>123</v>
      </c>
    </row>
    <row r="155" spans="2:2">
      <c r="B155" s="5" t="s">
        <v>124</v>
      </c>
    </row>
    <row r="156" spans="2:2">
      <c r="B156" s="5" t="s">
        <v>125</v>
      </c>
    </row>
    <row r="157" spans="2:2">
      <c r="B157" s="5" t="s">
        <v>126</v>
      </c>
    </row>
    <row r="158" spans="2:2">
      <c r="B158" s="5" t="s">
        <v>127</v>
      </c>
    </row>
    <row r="159" spans="2:2">
      <c r="B159" s="5" t="s">
        <v>128</v>
      </c>
    </row>
    <row r="160" spans="2:2">
      <c r="B160" s="5" t="s">
        <v>129</v>
      </c>
    </row>
    <row r="161" spans="2:2">
      <c r="B161" s="5" t="s">
        <v>130</v>
      </c>
    </row>
    <row r="162" spans="2:2">
      <c r="B162" s="5" t="s">
        <v>131</v>
      </c>
    </row>
    <row r="163" spans="2:2">
      <c r="B163" s="5" t="s">
        <v>132</v>
      </c>
    </row>
    <row r="164" spans="2:2">
      <c r="B164" s="5" t="s">
        <v>133</v>
      </c>
    </row>
    <row r="165" spans="2:2">
      <c r="B165" s="5" t="s">
        <v>134</v>
      </c>
    </row>
    <row r="166" spans="2:2">
      <c r="B166" s="5" t="s">
        <v>135</v>
      </c>
    </row>
    <row r="167" spans="2:2">
      <c r="B167" s="5" t="s">
        <v>136</v>
      </c>
    </row>
    <row r="168" spans="2:2">
      <c r="B168" s="5" t="s">
        <v>137</v>
      </c>
    </row>
    <row r="169" spans="2:2">
      <c r="B169" s="5" t="s">
        <v>138</v>
      </c>
    </row>
    <row r="170" spans="2:2">
      <c r="B170" s="5" t="s">
        <v>139</v>
      </c>
    </row>
    <row r="171" spans="2:2">
      <c r="B171" s="5" t="s">
        <v>140</v>
      </c>
    </row>
    <row r="172" spans="2:2">
      <c r="B172" s="5" t="s">
        <v>141</v>
      </c>
    </row>
    <row r="173" spans="2:2">
      <c r="B173" s="5" t="s">
        <v>142</v>
      </c>
    </row>
  </sheetData>
  <sheetProtection password="CC39" sheet="1" objects="1" scenarios="1"/>
  <mergeCells count="11">
    <mergeCell ref="B17:B18"/>
    <mergeCell ref="C7:D7"/>
    <mergeCell ref="A6:B6"/>
    <mergeCell ref="A2:H2"/>
    <mergeCell ref="A83:B83"/>
    <mergeCell ref="A7:B7"/>
    <mergeCell ref="D3:I3"/>
    <mergeCell ref="A10:A18"/>
    <mergeCell ref="B10:B12"/>
    <mergeCell ref="B13:B14"/>
    <mergeCell ref="B15:B16"/>
  </mergeCells>
  <conditionalFormatting sqref="C8:D8">
    <cfRule type="cellIs" dxfId="13" priority="14" stopIfTrue="1" operator="equal">
      <formula>0</formula>
    </cfRule>
  </conditionalFormatting>
  <conditionalFormatting sqref="D14:D15">
    <cfRule type="cellIs" dxfId="12" priority="13" stopIfTrue="1" operator="equal">
      <formula>0</formula>
    </cfRule>
  </conditionalFormatting>
  <conditionalFormatting sqref="J26">
    <cfRule type="cellIs" dxfId="11" priority="12" stopIfTrue="1" operator="equal">
      <formula>0</formula>
    </cfRule>
  </conditionalFormatting>
  <conditionalFormatting sqref="J51">
    <cfRule type="cellIs" dxfId="10" priority="11" stopIfTrue="1" operator="equal">
      <formula>0</formula>
    </cfRule>
  </conditionalFormatting>
  <conditionalFormatting sqref="G61">
    <cfRule type="cellIs" dxfId="9" priority="10" stopIfTrue="1" operator="equal">
      <formula>0</formula>
    </cfRule>
  </conditionalFormatting>
  <conditionalFormatting sqref="K61">
    <cfRule type="cellIs" dxfId="8" priority="9" stopIfTrue="1" operator="equal">
      <formula>0</formula>
    </cfRule>
  </conditionalFormatting>
  <conditionalFormatting sqref="L61">
    <cfRule type="cellIs" dxfId="7" priority="8" stopIfTrue="1" operator="equal">
      <formula>0</formula>
    </cfRule>
  </conditionalFormatting>
  <conditionalFormatting sqref="J85">
    <cfRule type="cellIs" dxfId="6" priority="7" stopIfTrue="1" operator="equal">
      <formula>0</formula>
    </cfRule>
  </conditionalFormatting>
  <conditionalFormatting sqref="K26">
    <cfRule type="cellIs" dxfId="5" priority="6" stopIfTrue="1" operator="equal">
      <formula>0</formula>
    </cfRule>
  </conditionalFormatting>
  <conditionalFormatting sqref="L26">
    <cfRule type="cellIs" dxfId="4" priority="5" stopIfTrue="1" operator="equal">
      <formula>0</formula>
    </cfRule>
  </conditionalFormatting>
  <conditionalFormatting sqref="K28">
    <cfRule type="cellIs" dxfId="3" priority="4" stopIfTrue="1" operator="equal">
      <formula>0</formula>
    </cfRule>
  </conditionalFormatting>
  <conditionalFormatting sqref="L28">
    <cfRule type="cellIs" dxfId="2" priority="3" stopIfTrue="1" operator="equal">
      <formula>0</formula>
    </cfRule>
  </conditionalFormatting>
  <conditionalFormatting sqref="F85">
    <cfRule type="cellIs" dxfId="1" priority="1" stopIfTrue="1" operator="equal">
      <formula>0</formula>
    </cfRule>
  </conditionalFormatting>
  <conditionalFormatting sqref="F61">
    <cfRule type="cellIs" dxfId="0" priority="2" stopIfTrue="1" operator="equal">
      <formula>0</formula>
    </cfRule>
  </conditionalFormatting>
  <pageMargins left="0.18" right="0.17" top="0.19" bottom="0.16" header="0.18" footer="0.16"/>
  <pageSetup paperSize="9" scale="61" fitToHeight="0" orientation="landscape" verticalDpi="1200" r:id="rId1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1213-11004 -ԸՆԴԱՄԵՆԸ ԾԱԽՍԵՐ</vt:lpstr>
      <vt:lpstr>'1213-11004 -ԸՆԴԱՄԵՆԸ ԾԱԽՍԵՐ'!Заголовки_для_печати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2024-09-05T10:35:29Z</dcterms:modified>
</cp:coreProperties>
</file>